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EE9" lockStructure="1"/>
  <bookViews>
    <workbookView windowWidth="21600" windowHeight="9840" tabRatio="817"/>
  </bookViews>
  <sheets>
    <sheet name="Sheet1" sheetId="5" r:id="rId1"/>
  </sheets>
  <definedNames>
    <definedName name="_xlnm._FilterDatabase" localSheetId="0" hidden="1">Sheet1!$A$5:$AG$70</definedName>
  </definedNames>
  <calcPr calcId="144525"/>
</workbook>
</file>

<file path=xl/sharedStrings.xml><?xml version="1.0" encoding="utf-8"?>
<sst xmlns="http://schemas.openxmlformats.org/spreadsheetml/2006/main" count="367" uniqueCount="110">
  <si>
    <t>2023年中外运物流广西有限公司酒饮产品运输报价表</t>
  </si>
  <si>
    <t>税率</t>
  </si>
  <si>
    <t>开票地</t>
  </si>
  <si>
    <t>基本信息</t>
  </si>
  <si>
    <t>2023年预计运输量及吨托系数</t>
  </si>
  <si>
    <t>2022年装载系数</t>
  </si>
  <si>
    <t>(成品吨单价/托单价）
仅供参考</t>
  </si>
  <si>
    <t>(最终单价）
按照单价签署合同和结算费用</t>
  </si>
  <si>
    <t>总费用核算</t>
  </si>
  <si>
    <t>路线名称</t>
  </si>
  <si>
    <t>Load Type</t>
  </si>
  <si>
    <t>单拉公里数
（公里）</t>
  </si>
  <si>
    <t>（工厂装卸服务）</t>
  </si>
  <si>
    <t>（客户处装卸服务）</t>
  </si>
  <si>
    <t>（纸箱/塑箱）</t>
  </si>
  <si>
    <t>成品量（吨）</t>
  </si>
  <si>
    <t>回瓶量（箱）</t>
  </si>
  <si>
    <t>（回瓶托盘化率%）</t>
  </si>
  <si>
    <t>成品吨托系数
（吨/托）</t>
  </si>
  <si>
    <t>回瓶箱托系数</t>
  </si>
  <si>
    <t>2021 WPS</t>
  </si>
  <si>
    <t>2021 Trips</t>
  </si>
  <si>
    <t>散码成品装载系数
（吨/车）</t>
  </si>
  <si>
    <t>托盘成品装载系数
（托/车）</t>
  </si>
  <si>
    <t>散码回瓶装载系数
（箱/车）</t>
  </si>
  <si>
    <t>托盘回瓶装载系数
（托/车）</t>
  </si>
  <si>
    <t>报价
（人民币/车/公里）
不含税价格</t>
  </si>
  <si>
    <t>成品整车价
（人民币/车）
不含税价格</t>
  </si>
  <si>
    <t>双拉回瓶占成品整车价比例（%）</t>
  </si>
  <si>
    <t>单拉回瓶占成品整车价比例（%）</t>
  </si>
  <si>
    <t>双拉回瓶整车价
（人民币/车）
不含税价格</t>
  </si>
  <si>
    <t>单拉回瓶整车价（人民币/车）
不含税价格</t>
  </si>
  <si>
    <t>成品散码运价（人民币/吨）
不含税价格</t>
  </si>
  <si>
    <t>成品托盘运价（人民币/托）
不含税价格</t>
  </si>
  <si>
    <t>双拉回瓶散码运价（人民币/箱）
不含税价格</t>
  </si>
  <si>
    <t>双拉回瓶托盘运价（人民币/托）
不含税价格</t>
  </si>
  <si>
    <t>单拉回瓶散码运价（人民币/箱）
不含税价格</t>
  </si>
  <si>
    <t>单拉回瓶托盘运价（人民币/托）
不含税价格</t>
  </si>
  <si>
    <t>成品运输总费用（人民币）
不含税价格</t>
  </si>
  <si>
    <t>双拉回瓶运输总费用（人民币
不含税价格</t>
  </si>
  <si>
    <t>总额
（人民币）
不含税价格</t>
  </si>
  <si>
    <t>N</t>
  </si>
  <si>
    <t>NAN-CDDC_14.5+P</t>
  </si>
  <si>
    <t>P</t>
  </si>
  <si>
    <t>否</t>
  </si>
  <si>
    <t>纸箱</t>
  </si>
  <si>
    <t>NAN-KUM_14.5+P</t>
  </si>
  <si>
    <t>NAN-NIB_14.5+P</t>
  </si>
  <si>
    <t>NAN-WUH_14.5+P</t>
  </si>
  <si>
    <t>NAN-ZIY_13.75P</t>
  </si>
  <si>
    <t>NAN-ZIY_14.5+P</t>
  </si>
  <si>
    <t>NAN-北海_13.75P</t>
  </si>
  <si>
    <t>NAN-北海_14.5+P</t>
  </si>
  <si>
    <t>NAN-北海_9.6P</t>
  </si>
  <si>
    <t>NAN-北海_合浦_13.75P</t>
  </si>
  <si>
    <t>NAN-北海_合浦_14.5+P</t>
  </si>
  <si>
    <t>NAN-崇左_9.6P</t>
  </si>
  <si>
    <t>NAN-崇左_凭祥_9.6P</t>
  </si>
  <si>
    <t>NAN-崇左_大新_9.6P</t>
  </si>
  <si>
    <t>NAN-昆明_14.5+P</t>
  </si>
  <si>
    <t>NAN-普洱_孟连_14.5+P</t>
  </si>
  <si>
    <t>NAN-百色_13.75P</t>
  </si>
  <si>
    <t>NAN-百色_14.5+P</t>
  </si>
  <si>
    <t>NAN-西双版纳_14.5+P</t>
  </si>
  <si>
    <t>NAN-西双版纳_勐海_14.5+P</t>
  </si>
  <si>
    <t>NAN-西双版纳_勐腊_14.5+P</t>
  </si>
  <si>
    <t>NAN-西双版纳_勐龙_14.5+P</t>
  </si>
  <si>
    <t>NAN-贵港_13.75P</t>
  </si>
  <si>
    <t>NAN-贵港_14.5+P</t>
  </si>
  <si>
    <t>NAN-贵港_9.6P</t>
  </si>
  <si>
    <t>NAN-贵港_平南_13.75P</t>
  </si>
  <si>
    <t>NAN-贵港_平南_14.5+P</t>
  </si>
  <si>
    <t>NAN-贵港_思旺_13.75P</t>
  </si>
  <si>
    <t>NAN-贵港_思旺_14.5+P</t>
  </si>
  <si>
    <t>NAN-贵港_桂平_13.75P</t>
  </si>
  <si>
    <t>NAN-贵港_桂平_14.5+P</t>
  </si>
  <si>
    <t>NAN-贵港_桂平_9.6P</t>
  </si>
  <si>
    <t>NAN-贵阳_13.75P</t>
  </si>
  <si>
    <t>NAN-贵阳_14.5+P</t>
  </si>
  <si>
    <t>NAN-贵阳_9.6P</t>
  </si>
  <si>
    <t>NAN-遵义_14.5+P</t>
  </si>
  <si>
    <t>NAN-重庆_开县_14.5+P</t>
  </si>
  <si>
    <t>NAN-钦州_13.75P</t>
  </si>
  <si>
    <t>NAN-钦州_14.5+P</t>
  </si>
  <si>
    <t>NAN-钦州_浦北_9.6P</t>
  </si>
  <si>
    <t>NAN-钦州_灵山_9.6P</t>
  </si>
  <si>
    <t>NAN-防城港_13.75P</t>
  </si>
  <si>
    <t>NAN-防城港_14.5+P</t>
  </si>
  <si>
    <t>NAN-防城港_东兴_9.6P</t>
  </si>
  <si>
    <r>
      <rPr>
        <sz val="9"/>
        <color rgb="FF000000"/>
        <rFont val="Calibri"/>
        <charset val="134"/>
      </rPr>
      <t>NAN-</t>
    </r>
    <r>
      <rPr>
        <sz val="9"/>
        <color rgb="FF000000"/>
        <rFont val="宋体"/>
        <charset val="134"/>
      </rPr>
      <t>黔南</t>
    </r>
    <r>
      <rPr>
        <sz val="9"/>
        <color rgb="FF000000"/>
        <rFont val="Calibri"/>
        <charset val="134"/>
      </rPr>
      <t>_14.5+P</t>
    </r>
  </si>
  <si>
    <t>NAN-西双版纳_勐海_13.75P</t>
  </si>
  <si>
    <t>NAN-西双版纳_勐腊_13.75P</t>
  </si>
  <si>
    <t>NAN-KUM_13.75P</t>
  </si>
  <si>
    <t>NAN-贵阳仓_14.5+P</t>
  </si>
  <si>
    <t>NAN-西双版纳_东风_出口_13.75P</t>
  </si>
  <si>
    <t>NAN-西双版纳_东风_出口_14.5+P</t>
  </si>
  <si>
    <t>NAN-西双版纳_13.75P</t>
  </si>
  <si>
    <t>备注：</t>
  </si>
  <si>
    <r>
      <rPr>
        <sz val="11"/>
        <color theme="1"/>
        <rFont val="Calibri"/>
        <charset val="134"/>
      </rPr>
      <t>1.</t>
    </r>
    <r>
      <rPr>
        <sz val="11"/>
        <color theme="1"/>
        <rFont val="宋体"/>
        <charset val="134"/>
      </rPr>
      <t>报价单中的单拉公里数作为线路的参考及整车价折算至车公里的依据。本次报价采用每一个线路区域统一价格。</t>
    </r>
  </si>
  <si>
    <t>2.成品啤酒和回瓶的预测量，仅为预测，不做承诺。</t>
  </si>
  <si>
    <r>
      <rPr>
        <sz val="11"/>
        <color theme="1"/>
        <rFont val="Calibri"/>
        <charset val="134"/>
      </rPr>
      <t>3.</t>
    </r>
    <r>
      <rPr>
        <sz val="11"/>
        <color theme="1"/>
        <rFont val="微软雅黑"/>
        <charset val="134"/>
      </rPr>
      <t>供应商需要按照车公里报价（人民币</t>
    </r>
    <r>
      <rPr>
        <sz val="11"/>
        <color theme="1"/>
        <rFont val="Calibri"/>
        <charset val="134"/>
      </rPr>
      <t>/</t>
    </r>
    <r>
      <rPr>
        <sz val="11"/>
        <color theme="1"/>
        <rFont val="微软雅黑"/>
        <charset val="134"/>
      </rPr>
      <t>车</t>
    </r>
    <r>
      <rPr>
        <sz val="11"/>
        <color theme="1"/>
        <rFont val="Calibri"/>
        <charset val="134"/>
      </rPr>
      <t>/</t>
    </r>
    <r>
      <rPr>
        <sz val="11"/>
        <color theme="1"/>
        <rFont val="微软雅黑"/>
        <charset val="134"/>
      </rPr>
      <t>公里）报价。表格会自动转换为成品和回瓶整车价，散码成品运输报价单位为元</t>
    </r>
    <r>
      <rPr>
        <sz val="11"/>
        <color theme="1"/>
        <rFont val="Calibri"/>
        <charset val="134"/>
      </rPr>
      <t>/</t>
    </r>
    <r>
      <rPr>
        <sz val="11"/>
        <color theme="1"/>
        <rFont val="微软雅黑"/>
        <charset val="134"/>
      </rPr>
      <t>车，托盘化成品运输报价单位为元</t>
    </r>
    <r>
      <rPr>
        <sz val="11"/>
        <color theme="1"/>
        <rFont val="Calibri"/>
        <charset val="134"/>
      </rPr>
      <t>/</t>
    </r>
    <r>
      <rPr>
        <sz val="11"/>
        <color theme="1"/>
        <rFont val="宋体"/>
        <charset val="134"/>
      </rPr>
      <t>车</t>
    </r>
    <r>
      <rPr>
        <sz val="11"/>
        <color theme="1"/>
        <rFont val="微软雅黑"/>
        <charset val="134"/>
      </rPr>
      <t>，散码回瓶运输报价单位为元</t>
    </r>
    <r>
      <rPr>
        <sz val="11"/>
        <color theme="1"/>
        <rFont val="Calibri"/>
        <charset val="134"/>
      </rPr>
      <t>/</t>
    </r>
    <r>
      <rPr>
        <sz val="11"/>
        <color theme="1"/>
        <rFont val="微软雅黑"/>
        <charset val="134"/>
      </rPr>
      <t>箱，托盘回瓶运输报价单位为元</t>
    </r>
    <r>
      <rPr>
        <sz val="11"/>
        <color theme="1"/>
        <rFont val="Calibri"/>
        <charset val="134"/>
      </rPr>
      <t>/</t>
    </r>
    <r>
      <rPr>
        <sz val="11"/>
        <color theme="1"/>
        <rFont val="微软雅黑"/>
        <charset val="134"/>
      </rPr>
      <t>托。双方最终按照整车价结算成品，按照每托或者每箱进行回瓶结费。</t>
    </r>
  </si>
  <si>
    <r>
      <t>4.</t>
    </r>
    <r>
      <rPr>
        <sz val="11"/>
        <color theme="1"/>
        <rFont val="宋体"/>
        <charset val="134"/>
      </rPr>
      <t>托盘化报价标准需要同时适用于百威产品规格内各啤酒托盘装载及各码盘方式。托盘运输车辆实载吨位，为预估值，不做承诺。</t>
    </r>
  </si>
  <si>
    <r>
      <t>5.</t>
    </r>
    <r>
      <rPr>
        <sz val="11"/>
        <color theme="1"/>
        <rFont val="宋体"/>
        <charset val="134"/>
      </rPr>
      <t>生产方收到运输方开具的运输发票，通过税务局认证后办理结算手续，</t>
    </r>
    <r>
      <rPr>
        <sz val="11"/>
        <color theme="1"/>
        <rFont val="Calibri"/>
        <charset val="134"/>
      </rPr>
      <t>30</t>
    </r>
    <r>
      <rPr>
        <sz val="11"/>
        <color theme="1"/>
        <rFont val="宋体"/>
        <charset val="134"/>
      </rPr>
      <t>天通过银行转账的方式将确认无误的应付款项汇入运输方指定的开户行和账号。</t>
    </r>
  </si>
  <si>
    <r>
      <t>6.</t>
    </r>
    <r>
      <rPr>
        <sz val="11"/>
        <color theme="1"/>
        <rFont val="宋体"/>
        <charset val="134"/>
      </rPr>
      <t>原则上每个标段为最小授标单位。供应商必须提供该标段中全部的线路报价，如此一个标段中供应商没有填写全部报价，供应商无法参加排名和下一轮议标。</t>
    </r>
  </si>
  <si>
    <r>
      <t>7.</t>
    </r>
    <r>
      <rPr>
        <sz val="11"/>
        <color theme="1"/>
        <rFont val="宋体"/>
        <charset val="134"/>
      </rPr>
      <t>合同规定的基准油价为招标时（</t>
    </r>
    <r>
      <rPr>
        <sz val="11"/>
        <color theme="1"/>
        <rFont val="Calibri"/>
        <charset val="134"/>
      </rPr>
      <t>2023</t>
    </r>
    <r>
      <rPr>
        <sz val="11"/>
        <color theme="1"/>
        <rFont val="宋体"/>
        <charset val="134"/>
      </rPr>
      <t>年1月19日）国家发改委公布的零号柴油零售价格。我司有权在合同签署前对合同基准油价进行适当调整。</t>
    </r>
  </si>
  <si>
    <r>
      <t xml:space="preserve">8. </t>
    </r>
    <r>
      <rPr>
        <sz val="11"/>
        <color theme="1"/>
        <rFont val="宋体"/>
        <charset val="134"/>
      </rPr>
      <t>小车型价整车价格必须低于大车型整车价格（举例：</t>
    </r>
    <r>
      <rPr>
        <sz val="11"/>
        <color theme="1"/>
        <rFont val="Calibri"/>
        <charset val="134"/>
      </rPr>
      <t>9.6</t>
    </r>
    <r>
      <rPr>
        <sz val="11"/>
        <color theme="1"/>
        <rFont val="宋体"/>
        <charset val="134"/>
      </rPr>
      <t>米整车价格一定要低于</t>
    </r>
    <r>
      <rPr>
        <sz val="11"/>
        <color theme="1"/>
        <rFont val="Calibri"/>
        <charset val="134"/>
      </rPr>
      <t>13.5</t>
    </r>
    <r>
      <rPr>
        <sz val="11"/>
        <color theme="1"/>
        <rFont val="宋体"/>
        <charset val="134"/>
      </rPr>
      <t>米整车价格），如有特殊原因需要通过邮件的形式招标前向我司备案。</t>
    </r>
  </si>
  <si>
    <r>
      <t xml:space="preserve">9. </t>
    </r>
    <r>
      <rPr>
        <sz val="11"/>
        <color theme="1"/>
        <rFont val="微软雅黑"/>
        <charset val="134"/>
      </rPr>
      <t>回瓶运费按实际运装载量进行结算（大于等于</t>
    </r>
    <r>
      <rPr>
        <sz val="11"/>
        <color theme="1"/>
        <rFont val="Calibri"/>
        <charset val="134"/>
      </rPr>
      <t>70%</t>
    </r>
    <r>
      <rPr>
        <sz val="11"/>
        <color theme="1"/>
        <rFont val="微软雅黑"/>
        <charset val="134"/>
      </rPr>
      <t>整车量承运商必须按要求装载回瓶）</t>
    </r>
    <r>
      <rPr>
        <sz val="11"/>
        <color theme="1"/>
        <rFont val="Calibri"/>
        <charset val="134"/>
      </rPr>
      <t xml:space="preserve">, </t>
    </r>
    <r>
      <rPr>
        <sz val="11"/>
        <color theme="1"/>
        <rFont val="微软雅黑"/>
        <charset val="134"/>
      </rPr>
      <t>回瓶托盘化按照托单价结算，散码回瓶按照散码单价结算，按实际装载量结算。</t>
    </r>
  </si>
  <si>
    <r>
      <t xml:space="preserve">10. </t>
    </r>
    <r>
      <rPr>
        <sz val="11"/>
        <color theme="1"/>
        <rFont val="宋体"/>
        <charset val="134"/>
      </rPr>
      <t>所有线路报价中，供应商需要将可能产生的冬季防冻保温费用考虑在报价中，所有运输途中的冻损，破损，需要由供应商承担。</t>
    </r>
  </si>
  <si>
    <r>
      <t>11. SHDC-2</t>
    </r>
    <r>
      <rPr>
        <sz val="11"/>
        <color theme="1"/>
        <rFont val="宋体"/>
        <charset val="134"/>
      </rPr>
      <t>标段所有</t>
    </r>
    <r>
      <rPr>
        <sz val="11"/>
        <color theme="1"/>
        <rFont val="Calibri"/>
        <charset val="134"/>
      </rPr>
      <t xml:space="preserve">RBR / FG % </t>
    </r>
    <r>
      <rPr>
        <sz val="11"/>
        <color theme="1"/>
        <rFont val="宋体"/>
        <charset val="134"/>
      </rPr>
      <t>双拉回瓶占成品整车价比例（</t>
    </r>
    <r>
      <rPr>
        <sz val="11"/>
        <color theme="1"/>
        <rFont val="Calibri"/>
        <charset val="134"/>
      </rPr>
      <t>%</t>
    </r>
    <r>
      <rPr>
        <sz val="11"/>
        <color theme="1"/>
        <rFont val="宋体"/>
        <charset val="134"/>
      </rPr>
      <t>）为零的线路，不需要将任何回瓶的费用考虑到成品费用中。</t>
    </r>
  </si>
  <si>
    <r>
      <t xml:space="preserve">12. </t>
    </r>
    <r>
      <rPr>
        <sz val="11"/>
        <color theme="1"/>
        <rFont val="宋体"/>
        <charset val="134"/>
      </rPr>
      <t>除上一条所述情况以外，</t>
    </r>
    <r>
      <rPr>
        <sz val="11"/>
        <color theme="1"/>
        <rFont val="微软雅黑"/>
        <charset val="134"/>
      </rPr>
      <t>如</t>
    </r>
    <r>
      <rPr>
        <sz val="11"/>
        <color theme="1"/>
        <rFont val="Calibri"/>
        <charset val="134"/>
      </rPr>
      <t xml:space="preserve">RBR / FG % </t>
    </r>
    <r>
      <rPr>
        <sz val="11"/>
        <color theme="1"/>
        <rFont val="宋体"/>
        <charset val="134"/>
      </rPr>
      <t>双拉回瓶占成品整车价比例（</t>
    </r>
    <r>
      <rPr>
        <sz val="11"/>
        <color theme="1"/>
        <rFont val="Calibri"/>
        <charset val="134"/>
      </rPr>
      <t>%</t>
    </r>
    <r>
      <rPr>
        <sz val="11"/>
        <color theme="1"/>
        <rFont val="宋体"/>
        <charset val="134"/>
      </rPr>
      <t>）</t>
    </r>
    <r>
      <rPr>
        <sz val="11"/>
        <color theme="1"/>
        <rFont val="微软雅黑"/>
        <charset val="134"/>
      </rPr>
      <t>为</t>
    </r>
    <r>
      <rPr>
        <sz val="11"/>
        <color theme="1"/>
        <rFont val="Calibri"/>
        <charset val="134"/>
      </rPr>
      <t>0</t>
    </r>
    <r>
      <rPr>
        <sz val="11"/>
        <color theme="1"/>
        <rFont val="微软雅黑"/>
        <charset val="134"/>
      </rPr>
      <t>时，成品价格需包含回瓶运费。</t>
    </r>
  </si>
</sst>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00_-;\-* #,##0.00_-;_-* &quot;-&quot;??_-;_-@_-"/>
    <numFmt numFmtId="178" formatCode="[$-409]mmm/yy;@"/>
    <numFmt numFmtId="179" formatCode="[$$-409]#,##0.00_);\([$$-409]#,##0.00\)"/>
    <numFmt numFmtId="180" formatCode="_(* #,##0_);_(* \(#,##0\);_(* &quot;-&quot;??_);_(@_)"/>
  </numFmts>
  <fonts count="35">
    <font>
      <sz val="11"/>
      <color theme="1"/>
      <name val="宋体"/>
      <charset val="134"/>
      <scheme val="minor"/>
    </font>
    <font>
      <b/>
      <sz val="11"/>
      <name val="Calibri"/>
      <charset val="134"/>
    </font>
    <font>
      <sz val="11"/>
      <name val="Calibri"/>
      <charset val="134"/>
    </font>
    <font>
      <b/>
      <sz val="8"/>
      <name val="Calibri"/>
      <charset val="134"/>
    </font>
    <font>
      <sz val="9"/>
      <color rgb="FF000000"/>
      <name val="Calibri"/>
      <charset val="134"/>
    </font>
    <font>
      <sz val="9"/>
      <color rgb="FF000000"/>
      <name val="宋体"/>
      <charset val="134"/>
    </font>
    <font>
      <sz val="11"/>
      <color theme="1"/>
      <name val="Calibri"/>
      <charset val="134"/>
    </font>
    <font>
      <b/>
      <sz val="8"/>
      <color theme="1"/>
      <name val="Calibri"/>
      <charset val="134"/>
    </font>
    <font>
      <sz val="11"/>
      <color theme="0"/>
      <name val="宋体"/>
      <charset val="134"/>
      <scheme val="minor"/>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indexed="8"/>
      <name val="等线"/>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等线"/>
      <charset val="134"/>
    </font>
    <font>
      <sz val="10"/>
      <name val="Arial"/>
      <charset val="134"/>
    </font>
    <font>
      <sz val="11"/>
      <color theme="1"/>
      <name val="宋体"/>
      <charset val="134"/>
    </font>
    <font>
      <sz val="11"/>
      <color theme="1"/>
      <name val="微软雅黑"/>
      <charset val="134"/>
    </font>
  </fonts>
  <fills count="40">
    <fill>
      <patternFill patternType="none"/>
    </fill>
    <fill>
      <patternFill patternType="gray125"/>
    </fill>
    <fill>
      <patternFill patternType="solid">
        <fgColor rgb="FFD9D9D9"/>
        <bgColor indexed="64"/>
      </patternFill>
    </fill>
    <fill>
      <patternFill patternType="solid">
        <fgColor rgb="FFFFFF99"/>
        <bgColor indexed="64"/>
      </patternFill>
    </fill>
    <fill>
      <patternFill patternType="solid">
        <fgColor theme="2" tint="-0.0993377483443709"/>
        <bgColor indexed="64"/>
      </patternFill>
    </fill>
    <fill>
      <patternFill patternType="solid">
        <fgColor theme="0" tint="-0.15"/>
        <bgColor indexed="64"/>
      </patternFill>
    </fill>
    <fill>
      <patternFill patternType="solid">
        <fgColor theme="2" tint="-0.0994598223822749"/>
        <bgColor indexed="64"/>
      </patternFill>
    </fill>
    <fill>
      <patternFill patternType="solid">
        <fgColor theme="1" tint="0.499801629688406"/>
        <bgColor indexed="64"/>
      </patternFill>
    </fill>
    <fill>
      <patternFill patternType="solid">
        <fgColor theme="2" tint="-0.099307229834894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auto="1"/>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68">
    <xf numFmtId="0" fontId="0" fillId="0" borderId="0"/>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10" fillId="10" borderId="8"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9" fontId="11" fillId="0" borderId="0" applyFont="0" applyFill="0" applyBorder="0" applyAlignment="0" applyProtection="0">
      <alignment vertical="center"/>
    </xf>
    <xf numFmtId="0" fontId="9" fillId="11"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xf numFmtId="9" fontId="0" fillId="0" borderId="0" applyFont="0" applyFill="0" applyBorder="0" applyAlignment="0" applyProtection="0">
      <alignment vertical="center"/>
    </xf>
    <xf numFmtId="0" fontId="0" fillId="14" borderId="9" applyNumberFormat="0" applyFont="0" applyAlignment="0" applyProtection="0">
      <alignment vertical="center"/>
    </xf>
    <xf numFmtId="0" fontId="0" fillId="0" borderId="0"/>
    <xf numFmtId="0" fontId="17" fillId="0" borderId="0" applyNumberFormat="0" applyFill="0" applyBorder="0" applyAlignment="0" applyProtection="0">
      <alignment vertical="center"/>
    </xf>
    <xf numFmtId="43"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0" borderId="0"/>
    <xf numFmtId="0" fontId="16" fillId="0" borderId="0">
      <alignment vertical="center"/>
    </xf>
    <xf numFmtId="0" fontId="13" fillId="15" borderId="0" applyNumberFormat="0" applyBorder="0" applyAlignment="0" applyProtection="0">
      <alignment vertical="center"/>
    </xf>
    <xf numFmtId="0" fontId="20" fillId="0" borderId="0" applyNumberFormat="0" applyFill="0" applyBorder="0" applyAlignment="0" applyProtection="0">
      <alignment vertical="center"/>
    </xf>
    <xf numFmtId="0" fontId="0" fillId="0" borderId="0"/>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9" fontId="0"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23" fillId="0" borderId="10" applyNumberFormat="0" applyFill="0" applyAlignment="0" applyProtection="0">
      <alignment vertical="center"/>
    </xf>
    <xf numFmtId="0" fontId="0" fillId="0" borderId="0"/>
    <xf numFmtId="0" fontId="17" fillId="0" borderId="11" applyNumberFormat="0" applyFill="0" applyAlignment="0" applyProtection="0">
      <alignment vertical="center"/>
    </xf>
    <xf numFmtId="0" fontId="0" fillId="0" borderId="0"/>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24" fillId="18" borderId="12" applyNumberFormat="0" applyAlignment="0" applyProtection="0">
      <alignment vertical="center"/>
    </xf>
    <xf numFmtId="0" fontId="25" fillId="18" borderId="8" applyNumberFormat="0" applyAlignment="0" applyProtection="0">
      <alignment vertical="center"/>
    </xf>
    <xf numFmtId="0" fontId="26" fillId="19" borderId="13" applyNumberFormat="0" applyAlignment="0" applyProtection="0">
      <alignment vertical="center"/>
    </xf>
    <xf numFmtId="0" fontId="27" fillId="0" borderId="14" applyNumberFormat="0" applyFill="0" applyAlignment="0" applyProtection="0">
      <alignment vertical="center"/>
    </xf>
    <xf numFmtId="0" fontId="0" fillId="0" borderId="0"/>
    <xf numFmtId="0" fontId="9" fillId="20" borderId="0" applyNumberFormat="0" applyBorder="0" applyAlignment="0" applyProtection="0">
      <alignment vertical="center"/>
    </xf>
    <xf numFmtId="0" fontId="13" fillId="21" borderId="0" applyNumberFormat="0" applyBorder="0" applyAlignment="0" applyProtection="0">
      <alignment vertical="center"/>
    </xf>
    <xf numFmtId="0" fontId="28" fillId="0" borderId="15" applyNumberFormat="0" applyFill="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13"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13" fillId="34" borderId="0" applyNumberFormat="0" applyBorder="0" applyAlignment="0" applyProtection="0">
      <alignment vertical="center"/>
    </xf>
    <xf numFmtId="0" fontId="9" fillId="35" borderId="0" applyNumberFormat="0" applyBorder="0" applyAlignment="0" applyProtection="0">
      <alignment vertical="center"/>
    </xf>
    <xf numFmtId="0" fontId="13" fillId="36" borderId="0" applyNumberFormat="0" applyBorder="0" applyAlignment="0" applyProtection="0">
      <alignment vertical="center"/>
    </xf>
    <xf numFmtId="0" fontId="13" fillId="37" borderId="0" applyNumberFormat="0" applyBorder="0" applyAlignment="0" applyProtection="0">
      <alignment vertical="center"/>
    </xf>
    <xf numFmtId="0" fontId="9" fillId="38" borderId="0" applyNumberFormat="0" applyBorder="0" applyAlignment="0" applyProtection="0">
      <alignment vertical="center"/>
    </xf>
    <xf numFmtId="0" fontId="13" fillId="39" borderId="0" applyNumberFormat="0" applyBorder="0" applyAlignment="0" applyProtection="0">
      <alignment vertical="center"/>
    </xf>
    <xf numFmtId="0" fontId="31" fillId="0" borderId="0">
      <alignment vertical="center"/>
    </xf>
    <xf numFmtId="9" fontId="11" fillId="0" borderId="0" applyFont="0" applyFill="0" applyBorder="0" applyAlignment="0" applyProtection="0">
      <alignment vertical="center"/>
    </xf>
    <xf numFmtId="0" fontId="31"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43" fontId="18" fillId="0" borderId="0" applyFont="0" applyFill="0" applyBorder="0" applyAlignment="0" applyProtection="0">
      <alignment vertical="center"/>
    </xf>
    <xf numFmtId="0" fontId="16" fillId="0" borderId="0"/>
    <xf numFmtId="9" fontId="0" fillId="0" borderId="0" applyFont="0" applyFill="0" applyBorder="0" applyAlignment="0" applyProtection="0">
      <alignment vertical="center"/>
    </xf>
    <xf numFmtId="0" fontId="0" fillId="0" borderId="0"/>
    <xf numFmtId="0" fontId="0" fillId="0" borderId="0"/>
    <xf numFmtId="0" fontId="0"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0" fillId="0" borderId="0"/>
    <xf numFmtId="0" fontId="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0" fillId="0" borderId="0" applyFont="0" applyFill="0" applyBorder="0" applyAlignment="0" applyProtection="0">
      <alignment vertical="center"/>
    </xf>
    <xf numFmtId="178" fontId="0" fillId="0" borderId="0"/>
    <xf numFmtId="9" fontId="32" fillId="0" borderId="0" applyFont="0" applyFill="0" applyBorder="0" applyProtection="0"/>
    <xf numFmtId="177" fontId="32" fillId="0" borderId="0" applyFont="0" applyFill="0" applyBorder="0" applyProtection="0"/>
    <xf numFmtId="176" fontId="0" fillId="0" borderId="0" applyFont="0" applyFill="0" applyBorder="0" applyAlignment="0" applyProtection="0"/>
    <xf numFmtId="0" fontId="0" fillId="0" borderId="0"/>
    <xf numFmtId="178" fontId="0" fillId="0" borderId="0"/>
    <xf numFmtId="176" fontId="0" fillId="0" borderId="0" applyFont="0" applyFill="0" applyBorder="0" applyAlignment="0" applyProtection="0"/>
    <xf numFmtId="178" fontId="0" fillId="0" borderId="0"/>
    <xf numFmtId="9" fontId="0" fillId="0" borderId="0" applyFont="0" applyFill="0" applyBorder="0" applyProtection="0"/>
    <xf numFmtId="179" fontId="32" fillId="0" borderId="0">
      <alignment vertical="center"/>
    </xf>
    <xf numFmtId="179" fontId="32" fillId="0" borderId="0"/>
  </cellStyleXfs>
  <cellXfs count="43">
    <xf numFmtId="0" fontId="0" fillId="0" borderId="0" xfId="0"/>
    <xf numFmtId="0" fontId="0" fillId="0" borderId="0" xfId="0" applyFill="1" applyProtection="1"/>
    <xf numFmtId="0" fontId="0" fillId="0" borderId="0" xfId="0" applyProtection="1"/>
    <xf numFmtId="0" fontId="0" fillId="0" borderId="0" xfId="0" applyAlignment="1" applyProtection="1">
      <alignment horizontal="center"/>
    </xf>
    <xf numFmtId="180" fontId="1" fillId="2" borderId="1" xfId="159" applyNumberFormat="1" applyFont="1" applyFill="1" applyBorder="1" applyAlignment="1" applyProtection="1">
      <alignment horizontal="center" vertical="center" wrapText="1"/>
    </xf>
    <xf numFmtId="0" fontId="0" fillId="0" borderId="0" xfId="0" applyAlignment="1" applyProtection="1">
      <alignment horizontal="center" vertical="center"/>
    </xf>
    <xf numFmtId="9" fontId="2" fillId="3" borderId="2" xfId="158" applyNumberFormat="1" applyFont="1" applyFill="1" applyBorder="1" applyAlignment="1" applyProtection="1">
      <alignment horizontal="center" vertical="center"/>
    </xf>
    <xf numFmtId="49" fontId="3" fillId="4" borderId="3" xfId="157" applyNumberFormat="1" applyFont="1" applyFill="1" applyBorder="1" applyAlignment="1" applyProtection="1">
      <alignment horizontal="center" vertical="center" wrapText="1"/>
    </xf>
    <xf numFmtId="49" fontId="3" fillId="4" borderId="4" xfId="157" applyNumberFormat="1" applyFont="1" applyFill="1" applyBorder="1" applyAlignment="1" applyProtection="1">
      <alignment horizontal="center" vertical="center" wrapText="1"/>
    </xf>
    <xf numFmtId="49" fontId="3" fillId="4" borderId="5" xfId="157" applyNumberFormat="1" applyFont="1" applyFill="1" applyBorder="1" applyAlignment="1" applyProtection="1">
      <alignment horizontal="center" vertical="center" wrapText="1"/>
    </xf>
    <xf numFmtId="49" fontId="3" fillId="4" borderId="3" xfId="162" applyNumberFormat="1" applyFont="1" applyFill="1" applyBorder="1" applyAlignment="1" applyProtection="1">
      <alignment horizontal="center" vertical="center" wrapText="1"/>
    </xf>
    <xf numFmtId="49" fontId="3" fillId="4" borderId="4" xfId="162" applyNumberFormat="1" applyFont="1" applyFill="1" applyBorder="1" applyAlignment="1" applyProtection="1">
      <alignment horizontal="center" vertical="center" wrapText="1"/>
    </xf>
    <xf numFmtId="178" fontId="3" fillId="0" borderId="1" xfId="162" applyFont="1" applyFill="1" applyBorder="1" applyAlignment="1" applyProtection="1">
      <alignment horizontal="center" vertical="center" wrapText="1"/>
    </xf>
    <xf numFmtId="178" fontId="3" fillId="0" borderId="1" xfId="157" applyNumberFormat="1" applyFont="1" applyFill="1" applyBorder="1" applyAlignment="1" applyProtection="1">
      <alignment horizontal="center" vertical="center" wrapText="1"/>
    </xf>
    <xf numFmtId="176" fontId="3" fillId="0" borderId="1" xfId="160" applyFont="1" applyFill="1" applyBorder="1" applyAlignment="1" applyProtection="1">
      <alignment horizontal="center" vertical="center" wrapText="1"/>
    </xf>
    <xf numFmtId="0" fontId="4" fillId="2" borderId="6" xfId="0" applyNumberFormat="1" applyFont="1" applyFill="1" applyBorder="1" applyAlignment="1" applyProtection="1">
      <alignment vertical="center" wrapText="1"/>
    </xf>
    <xf numFmtId="0" fontId="4" fillId="2" borderId="6" xfId="0" applyNumberFormat="1" applyFont="1" applyFill="1" applyBorder="1" applyAlignment="1" applyProtection="1">
      <alignment horizontal="center" vertical="center"/>
    </xf>
    <xf numFmtId="2" fontId="4" fillId="2" borderId="6" xfId="0" applyNumberFormat="1" applyFont="1" applyFill="1" applyBorder="1" applyAlignment="1" applyProtection="1">
      <alignment horizontal="center" vertical="center"/>
    </xf>
    <xf numFmtId="0" fontId="5" fillId="2" borderId="6" xfId="0" applyNumberFormat="1" applyFont="1" applyFill="1" applyBorder="1" applyAlignment="1" applyProtection="1">
      <alignment horizontal="center" vertical="center"/>
    </xf>
    <xf numFmtId="179" fontId="6" fillId="0" borderId="0" xfId="167" applyFont="1" applyFill="1" applyAlignment="1" applyProtection="1">
      <alignment horizontal="left" vertical="center" wrapText="1"/>
    </xf>
    <xf numFmtId="0" fontId="0" fillId="0" borderId="0" xfId="0" applyAlignment="1" applyProtection="1">
      <alignment vertical="center"/>
    </xf>
    <xf numFmtId="49" fontId="3" fillId="4" borderId="5" xfId="162" applyNumberFormat="1" applyFont="1" applyFill="1" applyBorder="1" applyAlignment="1" applyProtection="1">
      <alignment horizontal="center" vertical="center" wrapText="1"/>
    </xf>
    <xf numFmtId="176" fontId="3" fillId="4" borderId="1" xfId="160" applyFont="1" applyFill="1" applyBorder="1" applyAlignment="1" applyProtection="1">
      <alignment horizontal="center" vertical="center" wrapText="1"/>
    </xf>
    <xf numFmtId="176" fontId="3" fillId="4" borderId="1" xfId="160" applyFont="1" applyFill="1" applyBorder="1" applyAlignment="1" applyProtection="1">
      <alignment horizontal="center" vertical="center"/>
    </xf>
    <xf numFmtId="9" fontId="3" fillId="0" borderId="1" xfId="165" applyFont="1" applyFill="1" applyBorder="1" applyAlignment="1" applyProtection="1">
      <alignment horizontal="center" vertical="center" wrapText="1"/>
    </xf>
    <xf numFmtId="2" fontId="3" fillId="0" borderId="1" xfId="162" applyNumberFormat="1" applyFont="1" applyFill="1" applyBorder="1" applyAlignment="1" applyProtection="1">
      <alignment horizontal="center" vertical="center" wrapText="1"/>
    </xf>
    <xf numFmtId="1" fontId="3" fillId="0" borderId="1" xfId="162" applyNumberFormat="1" applyFont="1" applyFill="1" applyBorder="1" applyAlignment="1" applyProtection="1">
      <alignment horizontal="center" vertical="center" wrapText="1"/>
    </xf>
    <xf numFmtId="2" fontId="3" fillId="0" borderId="1" xfId="157" applyNumberFormat="1" applyFont="1" applyFill="1" applyBorder="1" applyAlignment="1" applyProtection="1">
      <alignment horizontal="center" vertical="center" wrapText="1"/>
    </xf>
    <xf numFmtId="9" fontId="4" fillId="2" borderId="6" xfId="0" applyNumberFormat="1" applyFont="1" applyFill="1" applyBorder="1" applyAlignment="1" applyProtection="1">
      <alignment horizontal="center" vertical="center"/>
    </xf>
    <xf numFmtId="2" fontId="4" fillId="5" borderId="6" xfId="0" applyNumberFormat="1" applyFont="1" applyFill="1" applyBorder="1" applyAlignment="1" applyProtection="1">
      <alignment horizontal="center" vertical="center"/>
    </xf>
    <xf numFmtId="178" fontId="3" fillId="4" borderId="1" xfId="162" applyFont="1" applyFill="1" applyBorder="1" applyAlignment="1" applyProtection="1">
      <alignment horizontal="center" vertical="center"/>
    </xf>
    <xf numFmtId="0" fontId="7" fillId="6" borderId="3" xfId="0" applyFont="1" applyFill="1" applyBorder="1" applyAlignment="1" applyProtection="1">
      <alignment horizontal="center" vertical="center" wrapText="1"/>
    </xf>
    <xf numFmtId="0" fontId="4" fillId="3" borderId="6" xfId="0" applyNumberFormat="1" applyFont="1" applyFill="1" applyBorder="1" applyAlignment="1" applyProtection="1">
      <alignment horizontal="center" vertical="center"/>
    </xf>
    <xf numFmtId="180" fontId="8" fillId="7" borderId="7" xfId="163" applyNumberFormat="1" applyFont="1" applyFill="1" applyBorder="1" applyProtection="1"/>
    <xf numFmtId="0" fontId="7" fillId="6" borderId="4" xfId="0" applyFont="1" applyFill="1" applyBorder="1" applyAlignment="1" applyProtection="1">
      <alignment horizontal="center" vertical="center" wrapText="1"/>
    </xf>
    <xf numFmtId="0" fontId="3" fillId="8" borderId="3" xfId="161" applyFont="1" applyFill="1" applyBorder="1" applyAlignment="1" applyProtection="1">
      <alignment horizontal="center" vertical="center" wrapText="1"/>
    </xf>
    <xf numFmtId="0" fontId="3" fillId="8" borderId="4" xfId="161" applyFont="1" applyFill="1" applyBorder="1" applyAlignment="1" applyProtection="1">
      <alignment horizontal="center" vertical="center" wrapText="1"/>
    </xf>
    <xf numFmtId="0" fontId="3" fillId="8" borderId="5" xfId="161"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1" xfId="0" applyFont="1" applyFill="1" applyBorder="1" applyAlignment="1" applyProtection="1">
      <alignment vertical="center" wrapText="1"/>
    </xf>
    <xf numFmtId="179" fontId="6" fillId="0" borderId="0" xfId="167" applyFont="1" applyFill="1" applyBorder="1" applyAlignment="1" applyProtection="1">
      <alignment horizontal="left" vertical="center" wrapText="1"/>
    </xf>
  </cellXfs>
  <cellStyles count="168">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百分比 3 3"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 2 2 5 5" xfId="15"/>
    <cellStyle name="百分比 2" xfId="16"/>
    <cellStyle name="注释" xfId="17" builtinId="10"/>
    <cellStyle name="常规 6" xfId="18"/>
    <cellStyle name="标题 4" xfId="19" builtinId="19"/>
    <cellStyle name="Comma 2" xfId="20"/>
    <cellStyle name="警告文本" xfId="21" builtinId="11"/>
    <cellStyle name="常规 6 5" xfId="22"/>
    <cellStyle name="常规 4 2 2 3" xfId="23"/>
    <cellStyle name="60% - 强调文字颜色 2" xfId="24" builtinId="36"/>
    <cellStyle name="标题" xfId="25" builtinId="15"/>
    <cellStyle name="常规 5 2" xfId="26"/>
    <cellStyle name="解释性文本" xfId="27" builtinId="53"/>
    <cellStyle name="标题 1" xfId="28" builtinId="16"/>
    <cellStyle name="百分比 4" xfId="29"/>
    <cellStyle name="百分比 2 2" xfId="30"/>
    <cellStyle name="百分比 2 3" xfId="31"/>
    <cellStyle name="标题 2" xfId="32" builtinId="17"/>
    <cellStyle name="常规 5 2 2" xfId="33"/>
    <cellStyle name="标题 3" xfId="34" builtinId="18"/>
    <cellStyle name="常规 5 2 3" xfId="35"/>
    <cellStyle name="60% - 强调文字颜色 1" xfId="36" builtinId="32"/>
    <cellStyle name="60% - 强调文字颜色 4" xfId="37" builtinId="44"/>
    <cellStyle name="输出" xfId="38" builtinId="21"/>
    <cellStyle name="计算" xfId="39" builtinId="22"/>
    <cellStyle name="检查单元格" xfId="40" builtinId="23"/>
    <cellStyle name="链接单元格" xfId="41" builtinId="24"/>
    <cellStyle name="常规 6 2 3" xfId="42"/>
    <cellStyle name="20% - 强调文字颜色 6" xfId="43" builtinId="50"/>
    <cellStyle name="强调文字颜色 2" xfId="44" builtinId="33"/>
    <cellStyle name="汇总" xfId="45" builtinId="25"/>
    <cellStyle name="好" xfId="46" builtinId="26"/>
    <cellStyle name="适中" xfId="47" builtinId="28"/>
    <cellStyle name="常规 8 2" xfId="48"/>
    <cellStyle name="20% - 强调文字颜色 5" xfId="49" builtinId="46"/>
    <cellStyle name="强调文字颜色 1" xfId="50" builtinId="29"/>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20% - 强调文字颜色 4" xfId="57" builtinId="42"/>
    <cellStyle name="40% - 强调文字颜色 4" xfId="58" builtinId="43"/>
    <cellStyle name="强调文字颜色 5" xfId="59" builtinId="45"/>
    <cellStyle name="40% - 强调文字颜色 5" xfId="60" builtinId="47"/>
    <cellStyle name="60% - 强调文字颜色 5" xfId="61" builtinId="48"/>
    <cellStyle name="强调文字颜色 6" xfId="62" builtinId="49"/>
    <cellStyle name="40% - 强调文字颜色 6" xfId="63" builtinId="51"/>
    <cellStyle name="60% - 强调文字颜色 6" xfId="64" builtinId="52"/>
    <cellStyle name="Normal 3 2" xfId="65"/>
    <cellStyle name="百分比 3 2" xfId="66"/>
    <cellStyle name="Normal 3" xfId="67"/>
    <cellStyle name="常规 10" xfId="68"/>
    <cellStyle name="常规 10 2" xfId="69"/>
    <cellStyle name="千位分隔 3" xfId="70"/>
    <cellStyle name="Comma 2 2" xfId="71"/>
    <cellStyle name="常规 2 2 5 6" xfId="72"/>
    <cellStyle name="百分比 3" xfId="73"/>
    <cellStyle name="常规 11" xfId="74"/>
    <cellStyle name="常规 12" xfId="75"/>
    <cellStyle name="常规 13" xfId="76"/>
    <cellStyle name="常规 18" xfId="77"/>
    <cellStyle name="常规 18 2" xfId="78"/>
    <cellStyle name="常规 18 2 2" xfId="79"/>
    <cellStyle name="常规 18 2 2 2" xfId="80"/>
    <cellStyle name="常规 18 2 2 3" xfId="81"/>
    <cellStyle name="常规 18 2 3" xfId="82"/>
    <cellStyle name="常规 18 2 3 2" xfId="83"/>
    <cellStyle name="常规 18 2 3 3" xfId="84"/>
    <cellStyle name="常规 18 2 4" xfId="85"/>
    <cellStyle name="常规 18 2 5" xfId="86"/>
    <cellStyle name="常规 18 2 6" xfId="87"/>
    <cellStyle name="常规 18 3" xfId="88"/>
    <cellStyle name="常规 2" xfId="89"/>
    <cellStyle name="常规 2 2" xfId="90"/>
    <cellStyle name="常规 2 2 5" xfId="91"/>
    <cellStyle name="常规 2 2 5 2" xfId="92"/>
    <cellStyle name="常规 2 2 5 2 2" xfId="93"/>
    <cellStyle name="常规 2 2 5 3" xfId="94"/>
    <cellStyle name="常规 2 2 5 3 2" xfId="95"/>
    <cellStyle name="常规 2 2 5 3 3" xfId="96"/>
    <cellStyle name="常规 2 2 5 4" xfId="97"/>
    <cellStyle name="常规 2 2 5 4 2" xfId="98"/>
    <cellStyle name="常规 2 2 5 4 3" xfId="99"/>
    <cellStyle name="常规 2 3" xfId="100"/>
    <cellStyle name="常规 2 4" xfId="101"/>
    <cellStyle name="常规 3" xfId="102"/>
    <cellStyle name="常规 3 2" xfId="103"/>
    <cellStyle name="常规 3 3" xfId="104"/>
    <cellStyle name="常规 3 4" xfId="105"/>
    <cellStyle name="常规 4" xfId="106"/>
    <cellStyle name="常规 4 2" xfId="107"/>
    <cellStyle name="常规 4 4" xfId="108"/>
    <cellStyle name="常规 4 2 2" xfId="109"/>
    <cellStyle name="常规 6 4" xfId="110"/>
    <cellStyle name="常规 4 2 2 2" xfId="111"/>
    <cellStyle name="常规 4 5" xfId="112"/>
    <cellStyle name="常规 4 2 3" xfId="113"/>
    <cellStyle name="常规 4 2 3 2" xfId="114"/>
    <cellStyle name="常规 4 2 3 3" xfId="115"/>
    <cellStyle name="常规 4 2 4" xfId="116"/>
    <cellStyle name="常规 4 2 5" xfId="117"/>
    <cellStyle name="常规 4 2 6" xfId="118"/>
    <cellStyle name="常规 4 3" xfId="119"/>
    <cellStyle name="常规 5" xfId="120"/>
    <cellStyle name="常规 5 3" xfId="121"/>
    <cellStyle name="常规 5 3 2" xfId="122"/>
    <cellStyle name="常规 5 3 3" xfId="123"/>
    <cellStyle name="常规 5 4" xfId="124"/>
    <cellStyle name="常规 5 5" xfId="125"/>
    <cellStyle name="常规 5 6" xfId="126"/>
    <cellStyle name="常规 6 2" xfId="127"/>
    <cellStyle name="常规 6 2 2" xfId="128"/>
    <cellStyle name="常规 6 3" xfId="129"/>
    <cellStyle name="常规 6 3 2" xfId="130"/>
    <cellStyle name="常规 6 3 3" xfId="131"/>
    <cellStyle name="常规 6 6" xfId="132"/>
    <cellStyle name="常规 7" xfId="133"/>
    <cellStyle name="常规 7 2" xfId="134"/>
    <cellStyle name="常规 8" xfId="135"/>
    <cellStyle name="常规 9" xfId="136"/>
    <cellStyle name="常规 9 2" xfId="137"/>
    <cellStyle name="常规 9 3" xfId="138"/>
    <cellStyle name="千位分隔 2" xfId="139"/>
    <cellStyle name="千位分隔 2 2" xfId="140"/>
    <cellStyle name="千位分隔 2 3" xfId="141"/>
    <cellStyle name="千位分隔 3 2" xfId="142"/>
    <cellStyle name="千位分隔 3 3" xfId="143"/>
    <cellStyle name="千位分隔 8" xfId="144"/>
    <cellStyle name="千位分隔 8 2" xfId="145"/>
    <cellStyle name="千位分隔 8 2 2" xfId="146"/>
    <cellStyle name="千位分隔 8 2 3" xfId="147"/>
    <cellStyle name="千位分隔 8 3" xfId="148"/>
    <cellStyle name="千位分隔 8 3 2" xfId="149"/>
    <cellStyle name="千位分隔 8 3 3" xfId="150"/>
    <cellStyle name="千位分隔 8 4" xfId="151"/>
    <cellStyle name="千位分隔 8 4 2" xfId="152"/>
    <cellStyle name="千位分隔 8 4 3" xfId="153"/>
    <cellStyle name="千位分隔 8 5" xfId="154"/>
    <cellStyle name="千位分隔 8 6" xfId="155"/>
    <cellStyle name="千位分隔 8 7" xfId="156"/>
    <cellStyle name="常规 2 3 2 3" xfId="157"/>
    <cellStyle name="Percent 2 3" xfId="158"/>
    <cellStyle name="Comma 2 3" xfId="159"/>
    <cellStyle name="千位分隔 4" xfId="160"/>
    <cellStyle name="Normal 4" xfId="161"/>
    <cellStyle name="常规 2 3 2 3 4" xfId="162"/>
    <cellStyle name="Comma" xfId="163"/>
    <cellStyle name="常规 2 3 2 3 2" xfId="164"/>
    <cellStyle name="Percent 3" xfId="165"/>
    <cellStyle name="Normal 2 4 2" xfId="166"/>
    <cellStyle name="% 2" xfId="167"/>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70"/>
  <sheetViews>
    <sheetView tabSelected="1" workbookViewId="0">
      <pane xSplit="1" ySplit="6" topLeftCell="B7" activePane="bottomRight" state="frozen"/>
      <selection/>
      <selection pane="topRight"/>
      <selection pane="bottomLeft"/>
      <selection pane="bottomRight" activeCell="D73" sqref="D73"/>
    </sheetView>
  </sheetViews>
  <sheetFormatPr defaultColWidth="9" defaultRowHeight="13.5"/>
  <cols>
    <col min="1" max="1" width="23.375" style="2" customWidth="1"/>
    <col min="2" max="2" width="5" style="3" customWidth="1"/>
    <col min="3" max="3" width="9" style="3"/>
    <col min="4" max="4" width="7.875" style="3" customWidth="1"/>
    <col min="5" max="5" width="8.125" style="3" customWidth="1"/>
    <col min="6" max="6" width="6.875" style="3" customWidth="1"/>
    <col min="7" max="9" width="9" style="2"/>
    <col min="10" max="10" width="10" style="2" customWidth="1"/>
    <col min="11" max="17" width="9" style="2"/>
    <col min="18" max="18" width="14.25" style="2" customWidth="1"/>
    <col min="19" max="19" width="10.375" style="2" customWidth="1"/>
    <col min="20" max="21" width="9" style="2"/>
    <col min="22" max="22" width="12.125" style="2" customWidth="1"/>
    <col min="23" max="23" width="11.25" style="2" customWidth="1"/>
    <col min="24" max="24" width="10.25" style="2" customWidth="1"/>
    <col min="25" max="25" width="10.375" style="2" customWidth="1"/>
    <col min="26" max="26" width="12" style="2" customWidth="1"/>
    <col min="27" max="27" width="12.25" style="2" customWidth="1"/>
    <col min="28" max="29" width="11.875" style="2" customWidth="1"/>
    <col min="30" max="30" width="10.625" style="2" customWidth="1"/>
    <col min="31" max="31" width="11.875" style="2" customWidth="1"/>
    <col min="32" max="32" width="12.625" style="2" customWidth="1"/>
    <col min="33" max="16384" width="9" style="2"/>
  </cols>
  <sheetData>
    <row r="1" spans="1:33">
      <c r="A1" s="3" t="s">
        <v>0</v>
      </c>
      <c r="G1" s="3"/>
      <c r="H1" s="3"/>
      <c r="I1" s="3"/>
      <c r="J1" s="3"/>
      <c r="K1" s="3"/>
      <c r="L1" s="3"/>
      <c r="M1" s="3"/>
      <c r="N1" s="3"/>
      <c r="O1" s="3"/>
      <c r="P1" s="3"/>
      <c r="Q1" s="3"/>
      <c r="R1" s="3"/>
      <c r="S1" s="3"/>
      <c r="T1" s="3"/>
      <c r="U1" s="3"/>
      <c r="V1" s="3"/>
      <c r="W1" s="3"/>
      <c r="X1" s="3"/>
      <c r="Y1" s="3"/>
      <c r="Z1" s="3"/>
      <c r="AA1" s="3"/>
      <c r="AB1" s="3"/>
      <c r="AC1" s="3"/>
      <c r="AD1" s="3"/>
      <c r="AE1" s="3"/>
      <c r="AF1" s="3"/>
      <c r="AG1" s="3"/>
    </row>
    <row r="2" ht="21" customHeight="1" spans="7:8">
      <c r="G2" s="4" t="s">
        <v>1</v>
      </c>
      <c r="H2" s="4" t="s">
        <v>2</v>
      </c>
    </row>
    <row r="3" ht="19" customHeight="1" spans="2:33">
      <c r="B3" s="5"/>
      <c r="G3" s="6"/>
      <c r="H3" s="6"/>
      <c r="L3" s="20"/>
      <c r="M3" s="20"/>
      <c r="AF3" s="33">
        <f>SUBTOTAL(9,AF6:AF57)</f>
        <v>0</v>
      </c>
      <c r="AG3" s="20"/>
    </row>
    <row r="4" ht="24" customHeight="1" spans="1:33">
      <c r="A4" s="7" t="s">
        <v>3</v>
      </c>
      <c r="B4" s="8"/>
      <c r="C4" s="8"/>
      <c r="D4" s="8"/>
      <c r="E4" s="8"/>
      <c r="F4" s="9"/>
      <c r="G4" s="10" t="s">
        <v>4</v>
      </c>
      <c r="H4" s="11"/>
      <c r="I4" s="11"/>
      <c r="J4" s="11"/>
      <c r="K4" s="11"/>
      <c r="L4" s="11"/>
      <c r="M4" s="21"/>
      <c r="N4" s="22" t="s">
        <v>5</v>
      </c>
      <c r="O4" s="23"/>
      <c r="P4" s="23"/>
      <c r="Q4" s="23"/>
      <c r="R4" s="30"/>
      <c r="S4" s="30"/>
      <c r="T4" s="30"/>
      <c r="U4" s="30"/>
      <c r="V4" s="30"/>
      <c r="W4" s="30"/>
      <c r="X4" s="31" t="s">
        <v>6</v>
      </c>
      <c r="Y4" s="34"/>
      <c r="Z4" s="35" t="s">
        <v>7</v>
      </c>
      <c r="AA4" s="36"/>
      <c r="AB4" s="36"/>
      <c r="AC4" s="37"/>
      <c r="AD4" s="38" t="s">
        <v>8</v>
      </c>
      <c r="AE4" s="39"/>
      <c r="AF4" s="40"/>
      <c r="AG4" s="41"/>
    </row>
    <row r="5" s="1" customFormat="1" ht="66" customHeight="1" spans="1:33">
      <c r="A5" s="12" t="s">
        <v>9</v>
      </c>
      <c r="B5" s="13" t="s">
        <v>10</v>
      </c>
      <c r="C5" s="13" t="s">
        <v>11</v>
      </c>
      <c r="D5" s="13" t="s">
        <v>12</v>
      </c>
      <c r="E5" s="13" t="s">
        <v>13</v>
      </c>
      <c r="F5" s="13" t="s">
        <v>14</v>
      </c>
      <c r="G5" s="14" t="s">
        <v>15</v>
      </c>
      <c r="H5" s="14" t="s">
        <v>16</v>
      </c>
      <c r="I5" s="24" t="s">
        <v>17</v>
      </c>
      <c r="J5" s="25" t="s">
        <v>18</v>
      </c>
      <c r="K5" s="26" t="s">
        <v>19</v>
      </c>
      <c r="L5" s="27" t="s">
        <v>20</v>
      </c>
      <c r="M5" s="27" t="s">
        <v>21</v>
      </c>
      <c r="N5" s="14" t="s">
        <v>22</v>
      </c>
      <c r="O5" s="14" t="s">
        <v>23</v>
      </c>
      <c r="P5" s="14" t="s">
        <v>24</v>
      </c>
      <c r="Q5" s="14" t="s">
        <v>25</v>
      </c>
      <c r="R5" s="27" t="s">
        <v>26</v>
      </c>
      <c r="S5" s="27" t="s">
        <v>27</v>
      </c>
      <c r="T5" s="27" t="s">
        <v>28</v>
      </c>
      <c r="U5" s="27" t="s">
        <v>29</v>
      </c>
      <c r="V5" s="27" t="s">
        <v>30</v>
      </c>
      <c r="W5" s="27" t="s">
        <v>31</v>
      </c>
      <c r="X5" s="27" t="s">
        <v>32</v>
      </c>
      <c r="Y5" s="27" t="s">
        <v>33</v>
      </c>
      <c r="Z5" s="27" t="s">
        <v>34</v>
      </c>
      <c r="AA5" s="27" t="s">
        <v>35</v>
      </c>
      <c r="AB5" s="27" t="s">
        <v>36</v>
      </c>
      <c r="AC5" s="27" t="s">
        <v>37</v>
      </c>
      <c r="AD5" s="27" t="s">
        <v>38</v>
      </c>
      <c r="AE5" s="27" t="s">
        <v>39</v>
      </c>
      <c r="AF5" s="27" t="s">
        <v>40</v>
      </c>
      <c r="AG5" s="27" t="s">
        <v>41</v>
      </c>
    </row>
    <row r="6" ht="15" customHeight="1" spans="1:33">
      <c r="A6" s="15" t="s">
        <v>42</v>
      </c>
      <c r="B6" s="16" t="s">
        <v>43</v>
      </c>
      <c r="C6" s="17">
        <v>1167.3716666667</v>
      </c>
      <c r="D6" s="18" t="s">
        <v>44</v>
      </c>
      <c r="E6" s="18" t="s">
        <v>44</v>
      </c>
      <c r="F6" s="18" t="s">
        <v>45</v>
      </c>
      <c r="G6" s="17">
        <v>183.20524</v>
      </c>
      <c r="H6" s="17">
        <v>0</v>
      </c>
      <c r="I6" s="28">
        <v>0.99</v>
      </c>
      <c r="J6" s="17">
        <v>1.272259</v>
      </c>
      <c r="K6" s="17">
        <v>108</v>
      </c>
      <c r="L6" s="29">
        <f t="shared" ref="L6:L11" si="0">IF(B6="p",J6*O6,N6)</f>
        <v>31.806475</v>
      </c>
      <c r="M6" s="29">
        <f t="shared" ref="M6:M11" si="1">IFERROR(G6/L6,"")</f>
        <v>5.75999823935221</v>
      </c>
      <c r="N6" s="17">
        <v>32.5</v>
      </c>
      <c r="O6" s="17">
        <v>25</v>
      </c>
      <c r="P6" s="17">
        <v>3500</v>
      </c>
      <c r="Q6" s="17">
        <v>26</v>
      </c>
      <c r="R6" s="32"/>
      <c r="S6" s="29">
        <f>R6*C6</f>
        <v>0</v>
      </c>
      <c r="T6" s="28">
        <v>0.6</v>
      </c>
      <c r="U6" s="28">
        <v>0.9836065574</v>
      </c>
      <c r="V6" s="29">
        <f>IFERROR(S6*T6,"")</f>
        <v>0</v>
      </c>
      <c r="W6" s="29">
        <f>IFERROR(S6*U6,"")</f>
        <v>0</v>
      </c>
      <c r="X6" s="29">
        <f>IFERROR(S6/N6,"")</f>
        <v>0</v>
      </c>
      <c r="Y6" s="29">
        <f>IFERROR(S6/O6,"")</f>
        <v>0</v>
      </c>
      <c r="Z6" s="29">
        <f>IFERROR(V6/P6,"")</f>
        <v>0</v>
      </c>
      <c r="AA6" s="29">
        <f>IFERROR(V6/Q6,"")</f>
        <v>0</v>
      </c>
      <c r="AB6" s="29">
        <f>IFERROR(W6/P6,"")</f>
        <v>0</v>
      </c>
      <c r="AC6" s="29">
        <f>IFERROR(W6/Q6,"")</f>
        <v>0</v>
      </c>
      <c r="AD6" s="29">
        <f>IFERROR(S6*M6,"")</f>
        <v>0</v>
      </c>
      <c r="AE6" s="29">
        <f>IFERROR(IF(AG6="Y",(M6*V6),V6*(H6*I6/K6/Q6+H6*(1-I6)/P6)),"")</f>
        <v>0</v>
      </c>
      <c r="AF6" s="29">
        <f>IFERROR(SUM(AD6:AE6),"")</f>
        <v>0</v>
      </c>
      <c r="AG6" s="17" t="s">
        <v>41</v>
      </c>
    </row>
    <row r="7" ht="15" customHeight="1" spans="1:33">
      <c r="A7" s="15" t="s">
        <v>46</v>
      </c>
      <c r="B7" s="16" t="s">
        <v>43</v>
      </c>
      <c r="C7" s="17">
        <v>810</v>
      </c>
      <c r="D7" s="18" t="s">
        <v>44</v>
      </c>
      <c r="E7" s="18" t="s">
        <v>44</v>
      </c>
      <c r="F7" s="18" t="s">
        <v>45</v>
      </c>
      <c r="G7" s="17">
        <v>9305.027952</v>
      </c>
      <c r="H7" s="17">
        <v>190238.4</v>
      </c>
      <c r="I7" s="28">
        <v>0.99</v>
      </c>
      <c r="J7" s="17">
        <v>1.2678796658</v>
      </c>
      <c r="K7" s="17">
        <v>125.953223</v>
      </c>
      <c r="L7" s="29">
        <f t="shared" si="0"/>
        <v>31.696991645</v>
      </c>
      <c r="M7" s="29">
        <f t="shared" si="1"/>
        <v>293.561864047366</v>
      </c>
      <c r="N7" s="17">
        <v>32.5</v>
      </c>
      <c r="O7" s="17">
        <v>25</v>
      </c>
      <c r="P7" s="17">
        <v>3500</v>
      </c>
      <c r="Q7" s="17">
        <v>26</v>
      </c>
      <c r="R7" s="32"/>
      <c r="S7" s="29">
        <f t="shared" ref="S7:S38" si="2">R7*C7</f>
        <v>0</v>
      </c>
      <c r="T7" s="28">
        <v>0.6</v>
      </c>
      <c r="U7" s="28">
        <v>1</v>
      </c>
      <c r="V7" s="29">
        <f t="shared" ref="V7:V38" si="3">IFERROR(S7*T7,"")</f>
        <v>0</v>
      </c>
      <c r="W7" s="29">
        <f t="shared" ref="W7:W38" si="4">IFERROR(S7*U7,"")</f>
        <v>0</v>
      </c>
      <c r="X7" s="29">
        <f t="shared" ref="X7:X38" si="5">IFERROR(S7/N7,"")</f>
        <v>0</v>
      </c>
      <c r="Y7" s="29">
        <f t="shared" ref="Y7:Y38" si="6">IFERROR(S7/O7,"")</f>
        <v>0</v>
      </c>
      <c r="Z7" s="29">
        <f t="shared" ref="Z7:Z38" si="7">IFERROR(V7/P7,"")</f>
        <v>0</v>
      </c>
      <c r="AA7" s="29">
        <f t="shared" ref="AA7:AA38" si="8">IFERROR(V7/Q7,"")</f>
        <v>0</v>
      </c>
      <c r="AB7" s="29">
        <f t="shared" ref="AB7:AB38" si="9">IFERROR(W7/P7,"")</f>
        <v>0</v>
      </c>
      <c r="AC7" s="29">
        <f t="shared" ref="AC7:AC38" si="10">IFERROR(W7/Q7,"")</f>
        <v>0</v>
      </c>
      <c r="AD7" s="29">
        <f t="shared" ref="AD7:AD38" si="11">IFERROR(S7*M7,"")</f>
        <v>0</v>
      </c>
      <c r="AE7" s="29">
        <f t="shared" ref="AE7:AE38" si="12">IFERROR(IF(AG7="Y",(M7*V7),V7*(H7*I7/K7/Q7+H7*(1-I7)/P7)),"")</f>
        <v>0</v>
      </c>
      <c r="AF7" s="29">
        <f t="shared" ref="AF7:AF38" si="13">IFERROR(SUM(AD7:AE7),"")</f>
        <v>0</v>
      </c>
      <c r="AG7" s="17" t="s">
        <v>41</v>
      </c>
    </row>
    <row r="8" ht="15" customHeight="1" spans="1:33">
      <c r="A8" s="15" t="s">
        <v>47</v>
      </c>
      <c r="B8" s="16" t="s">
        <v>43</v>
      </c>
      <c r="C8" s="17">
        <v>1900</v>
      </c>
      <c r="D8" s="18" t="s">
        <v>44</v>
      </c>
      <c r="E8" s="18" t="s">
        <v>44</v>
      </c>
      <c r="F8" s="18" t="s">
        <v>45</v>
      </c>
      <c r="G8" s="17">
        <v>60.714037</v>
      </c>
      <c r="H8" s="17">
        <v>3105.805778</v>
      </c>
      <c r="I8" s="28">
        <v>0.99</v>
      </c>
      <c r="J8" s="17">
        <v>1.236541</v>
      </c>
      <c r="K8" s="17">
        <v>125.5</v>
      </c>
      <c r="L8" s="29">
        <f t="shared" si="0"/>
        <v>32.150066</v>
      </c>
      <c r="M8" s="29">
        <f t="shared" si="1"/>
        <v>1.88845761623009</v>
      </c>
      <c r="N8" s="17">
        <v>32.5</v>
      </c>
      <c r="O8" s="17">
        <v>26</v>
      </c>
      <c r="P8" s="17">
        <v>3500</v>
      </c>
      <c r="Q8" s="17">
        <v>26</v>
      </c>
      <c r="R8" s="32"/>
      <c r="S8" s="29">
        <f t="shared" si="2"/>
        <v>0</v>
      </c>
      <c r="T8" s="28">
        <v>0.6</v>
      </c>
      <c r="U8" s="28">
        <v>1</v>
      </c>
      <c r="V8" s="29">
        <f t="shared" si="3"/>
        <v>0</v>
      </c>
      <c r="W8" s="29">
        <f t="shared" si="4"/>
        <v>0</v>
      </c>
      <c r="X8" s="29">
        <f t="shared" si="5"/>
        <v>0</v>
      </c>
      <c r="Y8" s="29">
        <f t="shared" si="6"/>
        <v>0</v>
      </c>
      <c r="Z8" s="29">
        <f t="shared" si="7"/>
        <v>0</v>
      </c>
      <c r="AA8" s="29">
        <f t="shared" si="8"/>
        <v>0</v>
      </c>
      <c r="AB8" s="29">
        <f t="shared" si="9"/>
        <v>0</v>
      </c>
      <c r="AC8" s="29">
        <f t="shared" si="10"/>
        <v>0</v>
      </c>
      <c r="AD8" s="29">
        <f t="shared" si="11"/>
        <v>0</v>
      </c>
      <c r="AE8" s="29">
        <f t="shared" si="12"/>
        <v>0</v>
      </c>
      <c r="AF8" s="29">
        <f t="shared" si="13"/>
        <v>0</v>
      </c>
      <c r="AG8" s="17" t="s">
        <v>41</v>
      </c>
    </row>
    <row r="9" ht="15" customHeight="1" spans="1:33">
      <c r="A9" s="15" t="s">
        <v>48</v>
      </c>
      <c r="B9" s="16" t="s">
        <v>43</v>
      </c>
      <c r="C9" s="17">
        <v>1264.3</v>
      </c>
      <c r="D9" s="18" t="s">
        <v>44</v>
      </c>
      <c r="E9" s="18" t="s">
        <v>44</v>
      </c>
      <c r="F9" s="18" t="s">
        <v>45</v>
      </c>
      <c r="G9" s="17">
        <v>32.5</v>
      </c>
      <c r="H9" s="17">
        <v>100170</v>
      </c>
      <c r="I9" s="28">
        <v>0.99</v>
      </c>
      <c r="J9" s="17">
        <v>1.15702</v>
      </c>
      <c r="K9" s="17">
        <v>108</v>
      </c>
      <c r="L9" s="29">
        <f t="shared" si="0"/>
        <v>30.08252</v>
      </c>
      <c r="M9" s="29">
        <f t="shared" si="1"/>
        <v>1.08036161864099</v>
      </c>
      <c r="N9" s="17">
        <v>32.5</v>
      </c>
      <c r="O9" s="17">
        <v>26</v>
      </c>
      <c r="P9" s="17">
        <v>3500</v>
      </c>
      <c r="Q9" s="17">
        <v>26</v>
      </c>
      <c r="R9" s="32"/>
      <c r="S9" s="29">
        <f t="shared" si="2"/>
        <v>0</v>
      </c>
      <c r="T9" s="28">
        <v>0.6</v>
      </c>
      <c r="U9" s="28">
        <v>1</v>
      </c>
      <c r="V9" s="29">
        <f t="shared" si="3"/>
        <v>0</v>
      </c>
      <c r="W9" s="29">
        <f t="shared" si="4"/>
        <v>0</v>
      </c>
      <c r="X9" s="29">
        <f t="shared" si="5"/>
        <v>0</v>
      </c>
      <c r="Y9" s="29">
        <f t="shared" si="6"/>
        <v>0</v>
      </c>
      <c r="Z9" s="29">
        <f t="shared" si="7"/>
        <v>0</v>
      </c>
      <c r="AA9" s="29">
        <f t="shared" si="8"/>
        <v>0</v>
      </c>
      <c r="AB9" s="29">
        <f t="shared" si="9"/>
        <v>0</v>
      </c>
      <c r="AC9" s="29">
        <f t="shared" si="10"/>
        <v>0</v>
      </c>
      <c r="AD9" s="29">
        <f t="shared" si="11"/>
        <v>0</v>
      </c>
      <c r="AE9" s="29">
        <f t="shared" si="12"/>
        <v>0</v>
      </c>
      <c r="AF9" s="29">
        <f t="shared" si="13"/>
        <v>0</v>
      </c>
      <c r="AG9" s="17" t="s">
        <v>41</v>
      </c>
    </row>
    <row r="10" ht="15" customHeight="1" spans="1:33">
      <c r="A10" s="15" t="s">
        <v>49</v>
      </c>
      <c r="B10" s="16" t="s">
        <v>43</v>
      </c>
      <c r="C10" s="17">
        <v>1091.4965517241</v>
      </c>
      <c r="D10" s="18" t="s">
        <v>44</v>
      </c>
      <c r="E10" s="18" t="s">
        <v>44</v>
      </c>
      <c r="F10" s="18" t="s">
        <v>45</v>
      </c>
      <c r="G10" s="17">
        <v>2540.9837</v>
      </c>
      <c r="H10" s="17">
        <v>0</v>
      </c>
      <c r="I10" s="28">
        <v>0.99</v>
      </c>
      <c r="J10" s="17">
        <v>1.253569</v>
      </c>
      <c r="K10" s="17">
        <v>125.05305</v>
      </c>
      <c r="L10" s="29">
        <f t="shared" si="0"/>
        <v>30.085656</v>
      </c>
      <c r="M10" s="29">
        <f t="shared" si="1"/>
        <v>84.4583112962536</v>
      </c>
      <c r="N10" s="17">
        <v>32.5</v>
      </c>
      <c r="O10" s="17">
        <v>24</v>
      </c>
      <c r="P10" s="17">
        <v>3500</v>
      </c>
      <c r="Q10" s="17">
        <v>24</v>
      </c>
      <c r="R10" s="32"/>
      <c r="S10" s="29">
        <f t="shared" si="2"/>
        <v>0</v>
      </c>
      <c r="T10" s="28">
        <v>0.6</v>
      </c>
      <c r="U10" s="28">
        <v>1</v>
      </c>
      <c r="V10" s="29">
        <f t="shared" si="3"/>
        <v>0</v>
      </c>
      <c r="W10" s="29">
        <f t="shared" si="4"/>
        <v>0</v>
      </c>
      <c r="X10" s="29">
        <f t="shared" si="5"/>
        <v>0</v>
      </c>
      <c r="Y10" s="29">
        <f t="shared" si="6"/>
        <v>0</v>
      </c>
      <c r="Z10" s="29">
        <f t="shared" si="7"/>
        <v>0</v>
      </c>
      <c r="AA10" s="29">
        <f t="shared" si="8"/>
        <v>0</v>
      </c>
      <c r="AB10" s="29">
        <f t="shared" si="9"/>
        <v>0</v>
      </c>
      <c r="AC10" s="29">
        <f t="shared" si="10"/>
        <v>0</v>
      </c>
      <c r="AD10" s="29">
        <f t="shared" si="11"/>
        <v>0</v>
      </c>
      <c r="AE10" s="29">
        <f t="shared" si="12"/>
        <v>0</v>
      </c>
      <c r="AF10" s="29">
        <f t="shared" si="13"/>
        <v>0</v>
      </c>
      <c r="AG10" s="17" t="s">
        <v>41</v>
      </c>
    </row>
    <row r="11" ht="15" customHeight="1" spans="1:33">
      <c r="A11" s="15" t="s">
        <v>50</v>
      </c>
      <c r="B11" s="16" t="s">
        <v>43</v>
      </c>
      <c r="C11" s="17">
        <v>1091.4965517241</v>
      </c>
      <c r="D11" s="18" t="s">
        <v>44</v>
      </c>
      <c r="E11" s="18" t="s">
        <v>44</v>
      </c>
      <c r="F11" s="18" t="s">
        <v>45</v>
      </c>
      <c r="G11" s="17">
        <v>160.366</v>
      </c>
      <c r="H11" s="17">
        <v>0</v>
      </c>
      <c r="I11" s="28">
        <v>0.99</v>
      </c>
      <c r="J11" s="17">
        <v>1.252859</v>
      </c>
      <c r="K11" s="17">
        <v>125.05305</v>
      </c>
      <c r="L11" s="29">
        <f t="shared" si="0"/>
        <v>31.321475</v>
      </c>
      <c r="M11" s="29">
        <f t="shared" si="1"/>
        <v>5.12000153249488</v>
      </c>
      <c r="N11" s="17">
        <v>32.5</v>
      </c>
      <c r="O11" s="17">
        <v>25</v>
      </c>
      <c r="P11" s="17">
        <v>3500</v>
      </c>
      <c r="Q11" s="17">
        <v>26</v>
      </c>
      <c r="R11" s="32"/>
      <c r="S11" s="29">
        <f t="shared" si="2"/>
        <v>0</v>
      </c>
      <c r="T11" s="28">
        <v>0.6</v>
      </c>
      <c r="U11" s="28">
        <v>1</v>
      </c>
      <c r="V11" s="29">
        <f t="shared" si="3"/>
        <v>0</v>
      </c>
      <c r="W11" s="29">
        <f t="shared" si="4"/>
        <v>0</v>
      </c>
      <c r="X11" s="29">
        <f t="shared" si="5"/>
        <v>0</v>
      </c>
      <c r="Y11" s="29">
        <f t="shared" si="6"/>
        <v>0</v>
      </c>
      <c r="Z11" s="29">
        <f t="shared" si="7"/>
        <v>0</v>
      </c>
      <c r="AA11" s="29">
        <f t="shared" si="8"/>
        <v>0</v>
      </c>
      <c r="AB11" s="29">
        <f t="shared" si="9"/>
        <v>0</v>
      </c>
      <c r="AC11" s="29">
        <f t="shared" si="10"/>
        <v>0</v>
      </c>
      <c r="AD11" s="29">
        <f t="shared" si="11"/>
        <v>0</v>
      </c>
      <c r="AE11" s="29">
        <f t="shared" si="12"/>
        <v>0</v>
      </c>
      <c r="AF11" s="29">
        <f t="shared" si="13"/>
        <v>0</v>
      </c>
      <c r="AG11" s="17" t="s">
        <v>41</v>
      </c>
    </row>
    <row r="12" ht="15" customHeight="1" spans="1:33">
      <c r="A12" s="15" t="s">
        <v>51</v>
      </c>
      <c r="B12" s="16" t="s">
        <v>43</v>
      </c>
      <c r="C12" s="17">
        <v>278.2473913043</v>
      </c>
      <c r="D12" s="18" t="s">
        <v>44</v>
      </c>
      <c r="E12" s="18" t="s">
        <v>44</v>
      </c>
      <c r="F12" s="18" t="s">
        <v>45</v>
      </c>
      <c r="G12" s="17">
        <v>1010.5707244354</v>
      </c>
      <c r="H12" s="17">
        <v>15397.4358004532</v>
      </c>
      <c r="I12" s="28">
        <v>0.99</v>
      </c>
      <c r="J12" s="17">
        <v>1.281976</v>
      </c>
      <c r="K12" s="17">
        <v>113.372881</v>
      </c>
      <c r="L12" s="29">
        <f t="shared" ref="L12:L57" si="14">IF(B12="p",J12*O12,N12)</f>
        <v>30.767424</v>
      </c>
      <c r="M12" s="29">
        <f t="shared" ref="M12:M57" si="15">IFERROR(G12/L12,"")</f>
        <v>32.8454772305735</v>
      </c>
      <c r="N12" s="17">
        <v>32.5</v>
      </c>
      <c r="O12" s="17">
        <v>24</v>
      </c>
      <c r="P12" s="17">
        <v>3500</v>
      </c>
      <c r="Q12" s="17">
        <v>24</v>
      </c>
      <c r="R12" s="32"/>
      <c r="S12" s="29">
        <f t="shared" si="2"/>
        <v>0</v>
      </c>
      <c r="T12" s="28">
        <v>0.6</v>
      </c>
      <c r="U12" s="28">
        <v>1</v>
      </c>
      <c r="V12" s="29">
        <f t="shared" si="3"/>
        <v>0</v>
      </c>
      <c r="W12" s="29">
        <f t="shared" si="4"/>
        <v>0</v>
      </c>
      <c r="X12" s="29">
        <f t="shared" si="5"/>
        <v>0</v>
      </c>
      <c r="Y12" s="29">
        <f t="shared" si="6"/>
        <v>0</v>
      </c>
      <c r="Z12" s="29">
        <f t="shared" si="7"/>
        <v>0</v>
      </c>
      <c r="AA12" s="29">
        <f t="shared" si="8"/>
        <v>0</v>
      </c>
      <c r="AB12" s="29">
        <f t="shared" si="9"/>
        <v>0</v>
      </c>
      <c r="AC12" s="29">
        <f t="shared" si="10"/>
        <v>0</v>
      </c>
      <c r="AD12" s="29">
        <f t="shared" si="11"/>
        <v>0</v>
      </c>
      <c r="AE12" s="29">
        <f t="shared" si="12"/>
        <v>0</v>
      </c>
      <c r="AF12" s="29">
        <f t="shared" si="13"/>
        <v>0</v>
      </c>
      <c r="AG12" s="17" t="s">
        <v>41</v>
      </c>
    </row>
    <row r="13" ht="15" customHeight="1" spans="1:33">
      <c r="A13" s="15" t="s">
        <v>52</v>
      </c>
      <c r="B13" s="16" t="s">
        <v>43</v>
      </c>
      <c r="C13" s="17">
        <v>278.2473913043</v>
      </c>
      <c r="D13" s="18" t="s">
        <v>44</v>
      </c>
      <c r="E13" s="18" t="s">
        <v>44</v>
      </c>
      <c r="F13" s="18" t="s">
        <v>45</v>
      </c>
      <c r="G13" s="17">
        <v>3150.5171615146</v>
      </c>
      <c r="H13" s="17">
        <v>48002.4649039262</v>
      </c>
      <c r="I13" s="28">
        <v>0.99</v>
      </c>
      <c r="J13" s="17">
        <v>1.2564987701</v>
      </c>
      <c r="K13" s="17">
        <v>113.372881</v>
      </c>
      <c r="L13" s="29">
        <f t="shared" si="14"/>
        <v>31.4124692525</v>
      </c>
      <c r="M13" s="29">
        <f t="shared" si="15"/>
        <v>100.295113261873</v>
      </c>
      <c r="N13" s="17">
        <v>32.5</v>
      </c>
      <c r="O13" s="17">
        <v>25</v>
      </c>
      <c r="P13" s="17">
        <v>3500</v>
      </c>
      <c r="Q13" s="17">
        <v>26</v>
      </c>
      <c r="R13" s="32"/>
      <c r="S13" s="29">
        <f t="shared" si="2"/>
        <v>0</v>
      </c>
      <c r="T13" s="28">
        <v>0.6</v>
      </c>
      <c r="U13" s="28">
        <v>1</v>
      </c>
      <c r="V13" s="29">
        <f t="shared" si="3"/>
        <v>0</v>
      </c>
      <c r="W13" s="29">
        <f t="shared" si="4"/>
        <v>0</v>
      </c>
      <c r="X13" s="29">
        <f t="shared" si="5"/>
        <v>0</v>
      </c>
      <c r="Y13" s="29">
        <f t="shared" si="6"/>
        <v>0</v>
      </c>
      <c r="Z13" s="29">
        <f t="shared" si="7"/>
        <v>0</v>
      </c>
      <c r="AA13" s="29">
        <f t="shared" si="8"/>
        <v>0</v>
      </c>
      <c r="AB13" s="29">
        <f t="shared" si="9"/>
        <v>0</v>
      </c>
      <c r="AC13" s="29">
        <f t="shared" si="10"/>
        <v>0</v>
      </c>
      <c r="AD13" s="29">
        <f t="shared" si="11"/>
        <v>0</v>
      </c>
      <c r="AE13" s="29">
        <f t="shared" si="12"/>
        <v>0</v>
      </c>
      <c r="AF13" s="29">
        <f t="shared" si="13"/>
        <v>0</v>
      </c>
      <c r="AG13" s="17" t="s">
        <v>41</v>
      </c>
    </row>
    <row r="14" ht="15" customHeight="1" spans="1:33">
      <c r="A14" s="15" t="s">
        <v>53</v>
      </c>
      <c r="B14" s="16" t="s">
        <v>43</v>
      </c>
      <c r="C14" s="17">
        <v>278.2473913043</v>
      </c>
      <c r="D14" s="18" t="s">
        <v>44</v>
      </c>
      <c r="E14" s="18" t="s">
        <v>44</v>
      </c>
      <c r="F14" s="18" t="s">
        <v>45</v>
      </c>
      <c r="G14" s="17">
        <v>237.2173124241</v>
      </c>
      <c r="H14" s="17">
        <v>3614.3322287975</v>
      </c>
      <c r="I14" s="28">
        <v>0.99</v>
      </c>
      <c r="J14" s="17">
        <v>1.30678</v>
      </c>
      <c r="K14" s="17">
        <v>122</v>
      </c>
      <c r="L14" s="29">
        <f t="shared" si="14"/>
        <v>18.29492</v>
      </c>
      <c r="M14" s="29">
        <f t="shared" si="15"/>
        <v>12.9662940545299</v>
      </c>
      <c r="N14" s="17">
        <v>18.5</v>
      </c>
      <c r="O14" s="17">
        <v>14</v>
      </c>
      <c r="P14" s="17">
        <v>2500</v>
      </c>
      <c r="Q14" s="17">
        <v>16</v>
      </c>
      <c r="R14" s="32"/>
      <c r="S14" s="29">
        <f t="shared" si="2"/>
        <v>0</v>
      </c>
      <c r="T14" s="28">
        <v>0.6</v>
      </c>
      <c r="U14" s="28">
        <v>1</v>
      </c>
      <c r="V14" s="29">
        <f t="shared" si="3"/>
        <v>0</v>
      </c>
      <c r="W14" s="29">
        <f t="shared" si="4"/>
        <v>0</v>
      </c>
      <c r="X14" s="29">
        <f t="shared" si="5"/>
        <v>0</v>
      </c>
      <c r="Y14" s="29">
        <f t="shared" si="6"/>
        <v>0</v>
      </c>
      <c r="Z14" s="29">
        <f t="shared" si="7"/>
        <v>0</v>
      </c>
      <c r="AA14" s="29">
        <f t="shared" si="8"/>
        <v>0</v>
      </c>
      <c r="AB14" s="29">
        <f t="shared" si="9"/>
        <v>0</v>
      </c>
      <c r="AC14" s="29">
        <f t="shared" si="10"/>
        <v>0</v>
      </c>
      <c r="AD14" s="29">
        <f t="shared" si="11"/>
        <v>0</v>
      </c>
      <c r="AE14" s="29">
        <f t="shared" si="12"/>
        <v>0</v>
      </c>
      <c r="AF14" s="29">
        <f t="shared" si="13"/>
        <v>0</v>
      </c>
      <c r="AG14" s="17" t="s">
        <v>41</v>
      </c>
    </row>
    <row r="15" ht="15" customHeight="1" spans="1:33">
      <c r="A15" s="15" t="s">
        <v>54</v>
      </c>
      <c r="B15" s="16" t="s">
        <v>43</v>
      </c>
      <c r="C15" s="17">
        <v>251</v>
      </c>
      <c r="D15" s="18" t="s">
        <v>44</v>
      </c>
      <c r="E15" s="18" t="s">
        <v>44</v>
      </c>
      <c r="F15" s="18" t="s">
        <v>45</v>
      </c>
      <c r="G15" s="17">
        <v>603.6757</v>
      </c>
      <c r="H15" s="17">
        <v>23366</v>
      </c>
      <c r="I15" s="28">
        <v>0.99</v>
      </c>
      <c r="J15" s="17">
        <v>1.197769</v>
      </c>
      <c r="K15" s="17">
        <v>123.888559</v>
      </c>
      <c r="L15" s="29">
        <f t="shared" si="14"/>
        <v>28.746456</v>
      </c>
      <c r="M15" s="29">
        <f t="shared" si="15"/>
        <v>21.0000043135752</v>
      </c>
      <c r="N15" s="17">
        <v>32.5</v>
      </c>
      <c r="O15" s="17">
        <v>24</v>
      </c>
      <c r="P15" s="17">
        <v>3500</v>
      </c>
      <c r="Q15" s="17">
        <v>24</v>
      </c>
      <c r="R15" s="32"/>
      <c r="S15" s="29">
        <f t="shared" si="2"/>
        <v>0</v>
      </c>
      <c r="T15" s="28">
        <v>0.6</v>
      </c>
      <c r="U15" s="28">
        <v>1</v>
      </c>
      <c r="V15" s="29">
        <f t="shared" si="3"/>
        <v>0</v>
      </c>
      <c r="W15" s="29">
        <f t="shared" si="4"/>
        <v>0</v>
      </c>
      <c r="X15" s="29">
        <f t="shared" si="5"/>
        <v>0</v>
      </c>
      <c r="Y15" s="29">
        <f t="shared" si="6"/>
        <v>0</v>
      </c>
      <c r="Z15" s="29">
        <f t="shared" si="7"/>
        <v>0</v>
      </c>
      <c r="AA15" s="29">
        <f t="shared" si="8"/>
        <v>0</v>
      </c>
      <c r="AB15" s="29">
        <f t="shared" si="9"/>
        <v>0</v>
      </c>
      <c r="AC15" s="29">
        <f t="shared" si="10"/>
        <v>0</v>
      </c>
      <c r="AD15" s="29">
        <f t="shared" si="11"/>
        <v>0</v>
      </c>
      <c r="AE15" s="29">
        <f t="shared" si="12"/>
        <v>0</v>
      </c>
      <c r="AF15" s="29">
        <f t="shared" si="13"/>
        <v>0</v>
      </c>
      <c r="AG15" s="17" t="s">
        <v>41</v>
      </c>
    </row>
    <row r="16" ht="15" customHeight="1" spans="1:33">
      <c r="A16" s="15" t="s">
        <v>55</v>
      </c>
      <c r="B16" s="16" t="s">
        <v>43</v>
      </c>
      <c r="C16" s="17">
        <v>251</v>
      </c>
      <c r="D16" s="18" t="s">
        <v>44</v>
      </c>
      <c r="E16" s="18" t="s">
        <v>44</v>
      </c>
      <c r="F16" s="18" t="s">
        <v>45</v>
      </c>
      <c r="G16" s="17">
        <v>324.34654</v>
      </c>
      <c r="H16" s="17">
        <v>38840</v>
      </c>
      <c r="I16" s="28">
        <v>0.99</v>
      </c>
      <c r="J16" s="17">
        <v>1.266979</v>
      </c>
      <c r="K16" s="17">
        <v>123.888559</v>
      </c>
      <c r="L16" s="29">
        <f t="shared" si="14"/>
        <v>31.674475</v>
      </c>
      <c r="M16" s="29">
        <f t="shared" si="15"/>
        <v>10.2399973480223</v>
      </c>
      <c r="N16" s="17">
        <v>32.5</v>
      </c>
      <c r="O16" s="17">
        <v>25</v>
      </c>
      <c r="P16" s="17">
        <v>3500</v>
      </c>
      <c r="Q16" s="17">
        <v>26</v>
      </c>
      <c r="R16" s="32"/>
      <c r="S16" s="29">
        <f t="shared" si="2"/>
        <v>0</v>
      </c>
      <c r="T16" s="28">
        <v>0.6</v>
      </c>
      <c r="U16" s="28">
        <v>1</v>
      </c>
      <c r="V16" s="29">
        <f t="shared" si="3"/>
        <v>0</v>
      </c>
      <c r="W16" s="29">
        <f t="shared" si="4"/>
        <v>0</v>
      </c>
      <c r="X16" s="29">
        <f t="shared" si="5"/>
        <v>0</v>
      </c>
      <c r="Y16" s="29">
        <f t="shared" si="6"/>
        <v>0</v>
      </c>
      <c r="Z16" s="29">
        <f t="shared" si="7"/>
        <v>0</v>
      </c>
      <c r="AA16" s="29">
        <f t="shared" si="8"/>
        <v>0</v>
      </c>
      <c r="AB16" s="29">
        <f t="shared" si="9"/>
        <v>0</v>
      </c>
      <c r="AC16" s="29">
        <f t="shared" si="10"/>
        <v>0</v>
      </c>
      <c r="AD16" s="29">
        <f t="shared" si="11"/>
        <v>0</v>
      </c>
      <c r="AE16" s="29">
        <f t="shared" si="12"/>
        <v>0</v>
      </c>
      <c r="AF16" s="29">
        <f t="shared" si="13"/>
        <v>0</v>
      </c>
      <c r="AG16" s="17" t="s">
        <v>41</v>
      </c>
    </row>
    <row r="17" ht="15" customHeight="1" spans="1:33">
      <c r="A17" s="15" t="s">
        <v>56</v>
      </c>
      <c r="B17" s="16" t="s">
        <v>43</v>
      </c>
      <c r="C17" s="17">
        <v>179.7371428571</v>
      </c>
      <c r="D17" s="18" t="s">
        <v>44</v>
      </c>
      <c r="E17" s="18" t="s">
        <v>44</v>
      </c>
      <c r="F17" s="18" t="s">
        <v>45</v>
      </c>
      <c r="G17" s="17">
        <v>800.16082</v>
      </c>
      <c r="H17" s="17">
        <v>24218</v>
      </c>
      <c r="I17" s="28">
        <v>0.99</v>
      </c>
      <c r="J17" s="17">
        <v>1.2840351622</v>
      </c>
      <c r="K17" s="17">
        <v>123.63285</v>
      </c>
      <c r="L17" s="29">
        <f t="shared" si="14"/>
        <v>17.9764922708</v>
      </c>
      <c r="M17" s="29">
        <f t="shared" si="15"/>
        <v>44.5115102516266</v>
      </c>
      <c r="N17" s="17">
        <v>18.5</v>
      </c>
      <c r="O17" s="17">
        <v>14</v>
      </c>
      <c r="P17" s="17">
        <v>2500</v>
      </c>
      <c r="Q17" s="17">
        <v>16</v>
      </c>
      <c r="R17" s="32"/>
      <c r="S17" s="29">
        <f t="shared" si="2"/>
        <v>0</v>
      </c>
      <c r="T17" s="28">
        <v>0.6</v>
      </c>
      <c r="U17" s="28">
        <v>1</v>
      </c>
      <c r="V17" s="29">
        <f t="shared" si="3"/>
        <v>0</v>
      </c>
      <c r="W17" s="29">
        <f t="shared" si="4"/>
        <v>0</v>
      </c>
      <c r="X17" s="29">
        <f t="shared" si="5"/>
        <v>0</v>
      </c>
      <c r="Y17" s="29">
        <f t="shared" si="6"/>
        <v>0</v>
      </c>
      <c r="Z17" s="29">
        <f t="shared" si="7"/>
        <v>0</v>
      </c>
      <c r="AA17" s="29">
        <f t="shared" si="8"/>
        <v>0</v>
      </c>
      <c r="AB17" s="29">
        <f t="shared" si="9"/>
        <v>0</v>
      </c>
      <c r="AC17" s="29">
        <f t="shared" si="10"/>
        <v>0</v>
      </c>
      <c r="AD17" s="29">
        <f t="shared" si="11"/>
        <v>0</v>
      </c>
      <c r="AE17" s="29">
        <f t="shared" si="12"/>
        <v>0</v>
      </c>
      <c r="AF17" s="29">
        <f t="shared" si="13"/>
        <v>0</v>
      </c>
      <c r="AG17" s="17" t="s">
        <v>41</v>
      </c>
    </row>
    <row r="18" ht="15" customHeight="1" spans="1:33">
      <c r="A18" s="15" t="s">
        <v>57</v>
      </c>
      <c r="B18" s="16" t="s">
        <v>43</v>
      </c>
      <c r="C18" s="17">
        <v>249.735</v>
      </c>
      <c r="D18" s="18" t="s">
        <v>44</v>
      </c>
      <c r="E18" s="18" t="s">
        <v>44</v>
      </c>
      <c r="F18" s="18" t="s">
        <v>45</v>
      </c>
      <c r="G18" s="17">
        <v>499.581048</v>
      </c>
      <c r="H18" s="17">
        <v>20917</v>
      </c>
      <c r="I18" s="28">
        <v>0.99</v>
      </c>
      <c r="J18" s="17">
        <v>1.2499944079</v>
      </c>
      <c r="K18" s="17">
        <v>126</v>
      </c>
      <c r="L18" s="29">
        <f t="shared" si="14"/>
        <v>17.4999217106</v>
      </c>
      <c r="M18" s="29">
        <f t="shared" si="15"/>
        <v>28.5476161700424</v>
      </c>
      <c r="N18" s="17">
        <v>18.5</v>
      </c>
      <c r="O18" s="17">
        <v>14</v>
      </c>
      <c r="P18" s="17">
        <v>2500</v>
      </c>
      <c r="Q18" s="17">
        <v>16</v>
      </c>
      <c r="R18" s="32"/>
      <c r="S18" s="29">
        <f t="shared" si="2"/>
        <v>0</v>
      </c>
      <c r="T18" s="28">
        <v>0.6</v>
      </c>
      <c r="U18" s="28">
        <v>1</v>
      </c>
      <c r="V18" s="29">
        <f t="shared" si="3"/>
        <v>0</v>
      </c>
      <c r="W18" s="29">
        <f t="shared" si="4"/>
        <v>0</v>
      </c>
      <c r="X18" s="29">
        <f t="shared" si="5"/>
        <v>0</v>
      </c>
      <c r="Y18" s="29">
        <f t="shared" si="6"/>
        <v>0</v>
      </c>
      <c r="Z18" s="29">
        <f t="shared" si="7"/>
        <v>0</v>
      </c>
      <c r="AA18" s="29">
        <f t="shared" si="8"/>
        <v>0</v>
      </c>
      <c r="AB18" s="29">
        <f t="shared" si="9"/>
        <v>0</v>
      </c>
      <c r="AC18" s="29">
        <f t="shared" si="10"/>
        <v>0</v>
      </c>
      <c r="AD18" s="29">
        <f t="shared" si="11"/>
        <v>0</v>
      </c>
      <c r="AE18" s="29">
        <f t="shared" si="12"/>
        <v>0</v>
      </c>
      <c r="AF18" s="29">
        <f t="shared" si="13"/>
        <v>0</v>
      </c>
      <c r="AG18" s="17" t="s">
        <v>41</v>
      </c>
    </row>
    <row r="19" ht="15" customHeight="1" spans="1:33">
      <c r="A19" s="15" t="s">
        <v>58</v>
      </c>
      <c r="B19" s="16" t="s">
        <v>43</v>
      </c>
      <c r="C19" s="17">
        <v>181</v>
      </c>
      <c r="D19" s="18" t="s">
        <v>44</v>
      </c>
      <c r="E19" s="18" t="s">
        <v>44</v>
      </c>
      <c r="F19" s="18" t="s">
        <v>45</v>
      </c>
      <c r="G19" s="17">
        <v>18.5</v>
      </c>
      <c r="H19" s="17">
        <v>2016</v>
      </c>
      <c r="I19" s="28">
        <v>0.99</v>
      </c>
      <c r="J19" s="17">
        <v>1.13998</v>
      </c>
      <c r="K19" s="17">
        <v>126</v>
      </c>
      <c r="L19" s="29">
        <f t="shared" si="14"/>
        <v>18.23968</v>
      </c>
      <c r="M19" s="29">
        <f t="shared" si="15"/>
        <v>1.01427218021369</v>
      </c>
      <c r="N19" s="17">
        <v>18.5</v>
      </c>
      <c r="O19" s="17">
        <v>16</v>
      </c>
      <c r="P19" s="17">
        <v>2500</v>
      </c>
      <c r="Q19" s="17">
        <v>16</v>
      </c>
      <c r="R19" s="32"/>
      <c r="S19" s="29">
        <f t="shared" si="2"/>
        <v>0</v>
      </c>
      <c r="T19" s="28">
        <v>0.6</v>
      </c>
      <c r="U19" s="28">
        <v>1</v>
      </c>
      <c r="V19" s="29">
        <f t="shared" si="3"/>
        <v>0</v>
      </c>
      <c r="W19" s="29">
        <f t="shared" si="4"/>
        <v>0</v>
      </c>
      <c r="X19" s="29">
        <f t="shared" si="5"/>
        <v>0</v>
      </c>
      <c r="Y19" s="29">
        <f t="shared" si="6"/>
        <v>0</v>
      </c>
      <c r="Z19" s="29">
        <f t="shared" si="7"/>
        <v>0</v>
      </c>
      <c r="AA19" s="29">
        <f t="shared" si="8"/>
        <v>0</v>
      </c>
      <c r="AB19" s="29">
        <f t="shared" si="9"/>
        <v>0</v>
      </c>
      <c r="AC19" s="29">
        <f t="shared" si="10"/>
        <v>0</v>
      </c>
      <c r="AD19" s="29">
        <f t="shared" si="11"/>
        <v>0</v>
      </c>
      <c r="AE19" s="29">
        <f t="shared" si="12"/>
        <v>0</v>
      </c>
      <c r="AF19" s="29">
        <f t="shared" si="13"/>
        <v>0</v>
      </c>
      <c r="AG19" s="17" t="s">
        <v>41</v>
      </c>
    </row>
    <row r="20" ht="15" customHeight="1" spans="1:33">
      <c r="A20" s="15" t="s">
        <v>59</v>
      </c>
      <c r="B20" s="16" t="s">
        <v>43</v>
      </c>
      <c r="C20" s="17">
        <v>800</v>
      </c>
      <c r="D20" s="18" t="s">
        <v>44</v>
      </c>
      <c r="E20" s="18" t="s">
        <v>44</v>
      </c>
      <c r="F20" s="18" t="s">
        <v>45</v>
      </c>
      <c r="G20" s="17">
        <v>38.217222</v>
      </c>
      <c r="H20" s="17">
        <v>0</v>
      </c>
      <c r="I20" s="28">
        <v>0.99</v>
      </c>
      <c r="J20" s="17">
        <v>1.222433</v>
      </c>
      <c r="K20" s="17">
        <v>112</v>
      </c>
      <c r="L20" s="29">
        <f t="shared" si="14"/>
        <v>31.783258</v>
      </c>
      <c r="M20" s="29">
        <f t="shared" si="15"/>
        <v>1.20243248819866</v>
      </c>
      <c r="N20" s="17">
        <v>32.5</v>
      </c>
      <c r="O20" s="17">
        <v>26</v>
      </c>
      <c r="P20" s="17">
        <v>3500</v>
      </c>
      <c r="Q20" s="17">
        <v>26</v>
      </c>
      <c r="R20" s="32"/>
      <c r="S20" s="29">
        <f t="shared" si="2"/>
        <v>0</v>
      </c>
      <c r="T20" s="28">
        <v>0.6</v>
      </c>
      <c r="U20" s="28">
        <v>1</v>
      </c>
      <c r="V20" s="29">
        <f t="shared" si="3"/>
        <v>0</v>
      </c>
      <c r="W20" s="29">
        <f t="shared" si="4"/>
        <v>0</v>
      </c>
      <c r="X20" s="29">
        <f t="shared" si="5"/>
        <v>0</v>
      </c>
      <c r="Y20" s="29">
        <f t="shared" si="6"/>
        <v>0</v>
      </c>
      <c r="Z20" s="29">
        <f t="shared" si="7"/>
        <v>0</v>
      </c>
      <c r="AA20" s="29">
        <f t="shared" si="8"/>
        <v>0</v>
      </c>
      <c r="AB20" s="29">
        <f t="shared" si="9"/>
        <v>0</v>
      </c>
      <c r="AC20" s="29">
        <f t="shared" si="10"/>
        <v>0</v>
      </c>
      <c r="AD20" s="29">
        <f t="shared" si="11"/>
        <v>0</v>
      </c>
      <c r="AE20" s="29">
        <f t="shared" si="12"/>
        <v>0</v>
      </c>
      <c r="AF20" s="29">
        <f t="shared" si="13"/>
        <v>0</v>
      </c>
      <c r="AG20" s="17" t="s">
        <v>41</v>
      </c>
    </row>
    <row r="21" ht="15" customHeight="1" spans="1:33">
      <c r="A21" s="15" t="s">
        <v>60</v>
      </c>
      <c r="B21" s="16" t="s">
        <v>43</v>
      </c>
      <c r="C21" s="17">
        <v>1474</v>
      </c>
      <c r="D21" s="18" t="s">
        <v>44</v>
      </c>
      <c r="E21" s="18" t="s">
        <v>44</v>
      </c>
      <c r="F21" s="18" t="s">
        <v>45</v>
      </c>
      <c r="G21" s="17">
        <v>26.655912</v>
      </c>
      <c r="H21" s="17">
        <v>0</v>
      </c>
      <c r="I21" s="28">
        <v>0.99</v>
      </c>
      <c r="J21" s="17">
        <v>1.225566</v>
      </c>
      <c r="K21" s="17">
        <v>112</v>
      </c>
      <c r="L21" s="29">
        <f t="shared" si="14"/>
        <v>31.864716</v>
      </c>
      <c r="M21" s="29">
        <f t="shared" si="15"/>
        <v>0.836533801211346</v>
      </c>
      <c r="N21" s="17">
        <v>32.5</v>
      </c>
      <c r="O21" s="17">
        <v>26</v>
      </c>
      <c r="P21" s="17">
        <v>3500</v>
      </c>
      <c r="Q21" s="17">
        <v>26</v>
      </c>
      <c r="R21" s="32"/>
      <c r="S21" s="29">
        <f t="shared" si="2"/>
        <v>0</v>
      </c>
      <c r="T21" s="28">
        <v>0.6</v>
      </c>
      <c r="U21" s="28">
        <v>1</v>
      </c>
      <c r="V21" s="29">
        <f t="shared" si="3"/>
        <v>0</v>
      </c>
      <c r="W21" s="29">
        <f t="shared" si="4"/>
        <v>0</v>
      </c>
      <c r="X21" s="29">
        <f t="shared" si="5"/>
        <v>0</v>
      </c>
      <c r="Y21" s="29">
        <f t="shared" si="6"/>
        <v>0</v>
      </c>
      <c r="Z21" s="29">
        <f t="shared" si="7"/>
        <v>0</v>
      </c>
      <c r="AA21" s="29">
        <f t="shared" si="8"/>
        <v>0</v>
      </c>
      <c r="AB21" s="29">
        <f t="shared" si="9"/>
        <v>0</v>
      </c>
      <c r="AC21" s="29">
        <f t="shared" si="10"/>
        <v>0</v>
      </c>
      <c r="AD21" s="29">
        <f t="shared" si="11"/>
        <v>0</v>
      </c>
      <c r="AE21" s="29">
        <f t="shared" si="12"/>
        <v>0</v>
      </c>
      <c r="AF21" s="29">
        <f t="shared" si="13"/>
        <v>0</v>
      </c>
      <c r="AG21" s="17" t="s">
        <v>41</v>
      </c>
    </row>
    <row r="22" ht="15" customHeight="1" spans="1:33">
      <c r="A22" s="15" t="s">
        <v>61</v>
      </c>
      <c r="B22" s="16" t="s">
        <v>43</v>
      </c>
      <c r="C22" s="17">
        <v>216</v>
      </c>
      <c r="D22" s="18" t="s">
        <v>44</v>
      </c>
      <c r="E22" s="18" t="s">
        <v>44</v>
      </c>
      <c r="F22" s="18" t="s">
        <v>45</v>
      </c>
      <c r="G22" s="17">
        <v>347.63802</v>
      </c>
      <c r="H22" s="17">
        <v>8986</v>
      </c>
      <c r="I22" s="28">
        <v>0.99</v>
      </c>
      <c r="J22" s="17">
        <v>1.316811</v>
      </c>
      <c r="K22" s="17">
        <v>106.978261</v>
      </c>
      <c r="L22" s="29">
        <f t="shared" si="14"/>
        <v>31.603464</v>
      </c>
      <c r="M22" s="29">
        <f t="shared" si="15"/>
        <v>10.9999973420635</v>
      </c>
      <c r="N22" s="17">
        <v>32.5</v>
      </c>
      <c r="O22" s="17">
        <v>24</v>
      </c>
      <c r="P22" s="17">
        <v>3500</v>
      </c>
      <c r="Q22" s="17">
        <v>24</v>
      </c>
      <c r="R22" s="32"/>
      <c r="S22" s="29">
        <f t="shared" si="2"/>
        <v>0</v>
      </c>
      <c r="T22" s="28">
        <v>0.6</v>
      </c>
      <c r="U22" s="28">
        <v>1</v>
      </c>
      <c r="V22" s="29">
        <f t="shared" si="3"/>
        <v>0</v>
      </c>
      <c r="W22" s="29">
        <f t="shared" si="4"/>
        <v>0</v>
      </c>
      <c r="X22" s="29">
        <f t="shared" si="5"/>
        <v>0</v>
      </c>
      <c r="Y22" s="29">
        <f t="shared" si="6"/>
        <v>0</v>
      </c>
      <c r="Z22" s="29">
        <f t="shared" si="7"/>
        <v>0</v>
      </c>
      <c r="AA22" s="29">
        <f t="shared" si="8"/>
        <v>0</v>
      </c>
      <c r="AB22" s="29">
        <f t="shared" si="9"/>
        <v>0</v>
      </c>
      <c r="AC22" s="29">
        <f t="shared" si="10"/>
        <v>0</v>
      </c>
      <c r="AD22" s="29">
        <f t="shared" si="11"/>
        <v>0</v>
      </c>
      <c r="AE22" s="29">
        <f t="shared" si="12"/>
        <v>0</v>
      </c>
      <c r="AF22" s="29">
        <f t="shared" si="13"/>
        <v>0</v>
      </c>
      <c r="AG22" s="17" t="s">
        <v>41</v>
      </c>
    </row>
    <row r="23" ht="15" customHeight="1" spans="1:33">
      <c r="A23" s="15" t="s">
        <v>62</v>
      </c>
      <c r="B23" s="16" t="s">
        <v>43</v>
      </c>
      <c r="C23" s="17">
        <v>216</v>
      </c>
      <c r="D23" s="18" t="s">
        <v>44</v>
      </c>
      <c r="E23" s="18" t="s">
        <v>44</v>
      </c>
      <c r="F23" s="18" t="s">
        <v>45</v>
      </c>
      <c r="G23" s="17">
        <v>557.77784</v>
      </c>
      <c r="H23" s="17">
        <v>11032</v>
      </c>
      <c r="I23" s="28">
        <v>0.99</v>
      </c>
      <c r="J23" s="17">
        <v>1.3018826394</v>
      </c>
      <c r="K23" s="17">
        <v>106.978261</v>
      </c>
      <c r="L23" s="29">
        <f t="shared" si="14"/>
        <v>31.2451833456</v>
      </c>
      <c r="M23" s="29">
        <f t="shared" si="15"/>
        <v>17.8516424061422</v>
      </c>
      <c r="N23" s="17">
        <v>32.5</v>
      </c>
      <c r="O23" s="17">
        <v>24</v>
      </c>
      <c r="P23" s="17">
        <v>3500</v>
      </c>
      <c r="Q23" s="17">
        <v>26</v>
      </c>
      <c r="R23" s="32"/>
      <c r="S23" s="29">
        <f t="shared" si="2"/>
        <v>0</v>
      </c>
      <c r="T23" s="28">
        <v>0.6</v>
      </c>
      <c r="U23" s="28">
        <v>1</v>
      </c>
      <c r="V23" s="29">
        <f t="shared" si="3"/>
        <v>0</v>
      </c>
      <c r="W23" s="29">
        <f t="shared" si="4"/>
        <v>0</v>
      </c>
      <c r="X23" s="29">
        <f t="shared" si="5"/>
        <v>0</v>
      </c>
      <c r="Y23" s="29">
        <f t="shared" si="6"/>
        <v>0</v>
      </c>
      <c r="Z23" s="29">
        <f t="shared" si="7"/>
        <v>0</v>
      </c>
      <c r="AA23" s="29">
        <f t="shared" si="8"/>
        <v>0</v>
      </c>
      <c r="AB23" s="29">
        <f t="shared" si="9"/>
        <v>0</v>
      </c>
      <c r="AC23" s="29">
        <f t="shared" si="10"/>
        <v>0</v>
      </c>
      <c r="AD23" s="29">
        <f t="shared" si="11"/>
        <v>0</v>
      </c>
      <c r="AE23" s="29">
        <f t="shared" si="12"/>
        <v>0</v>
      </c>
      <c r="AF23" s="29">
        <f t="shared" si="13"/>
        <v>0</v>
      </c>
      <c r="AG23" s="17" t="s">
        <v>41</v>
      </c>
    </row>
    <row r="24" ht="15" customHeight="1" spans="1:33">
      <c r="A24" s="15" t="s">
        <v>63</v>
      </c>
      <c r="B24" s="16" t="s">
        <v>43</v>
      </c>
      <c r="C24" s="17">
        <v>1175.7990625</v>
      </c>
      <c r="D24" s="18" t="s">
        <v>44</v>
      </c>
      <c r="E24" s="18" t="s">
        <v>44</v>
      </c>
      <c r="F24" s="18" t="s">
        <v>45</v>
      </c>
      <c r="G24" s="17">
        <v>3339.00567</v>
      </c>
      <c r="H24" s="17">
        <v>0</v>
      </c>
      <c r="I24" s="28">
        <v>0.99</v>
      </c>
      <c r="J24" s="17">
        <v>1.286803941</v>
      </c>
      <c r="K24" s="17">
        <v>126</v>
      </c>
      <c r="L24" s="29">
        <f t="shared" si="14"/>
        <v>32.170098525</v>
      </c>
      <c r="M24" s="29">
        <f t="shared" si="15"/>
        <v>103.792211497431</v>
      </c>
      <c r="N24" s="17">
        <v>32.5</v>
      </c>
      <c r="O24" s="17">
        <v>25</v>
      </c>
      <c r="P24" s="17">
        <v>3500</v>
      </c>
      <c r="Q24" s="17">
        <v>26</v>
      </c>
      <c r="R24" s="32"/>
      <c r="S24" s="29">
        <f t="shared" si="2"/>
        <v>0</v>
      </c>
      <c r="T24" s="28">
        <v>0.6</v>
      </c>
      <c r="U24" s="28">
        <v>1</v>
      </c>
      <c r="V24" s="29">
        <f t="shared" si="3"/>
        <v>0</v>
      </c>
      <c r="W24" s="29">
        <f t="shared" si="4"/>
        <v>0</v>
      </c>
      <c r="X24" s="29">
        <f t="shared" si="5"/>
        <v>0</v>
      </c>
      <c r="Y24" s="29">
        <f t="shared" si="6"/>
        <v>0</v>
      </c>
      <c r="Z24" s="29">
        <f t="shared" si="7"/>
        <v>0</v>
      </c>
      <c r="AA24" s="29">
        <f t="shared" si="8"/>
        <v>0</v>
      </c>
      <c r="AB24" s="29">
        <f t="shared" si="9"/>
        <v>0</v>
      </c>
      <c r="AC24" s="29">
        <f t="shared" si="10"/>
        <v>0</v>
      </c>
      <c r="AD24" s="29">
        <f t="shared" si="11"/>
        <v>0</v>
      </c>
      <c r="AE24" s="29">
        <f t="shared" si="12"/>
        <v>0</v>
      </c>
      <c r="AF24" s="29">
        <f t="shared" si="13"/>
        <v>0</v>
      </c>
      <c r="AG24" s="17" t="s">
        <v>41</v>
      </c>
    </row>
    <row r="25" ht="15" customHeight="1" spans="1:33">
      <c r="A25" s="15" t="s">
        <v>64</v>
      </c>
      <c r="B25" s="16" t="s">
        <v>43</v>
      </c>
      <c r="C25" s="17">
        <v>1248.525</v>
      </c>
      <c r="D25" s="18" t="s">
        <v>44</v>
      </c>
      <c r="E25" s="18" t="s">
        <v>44</v>
      </c>
      <c r="F25" s="18" t="s">
        <v>45</v>
      </c>
      <c r="G25" s="17">
        <v>4866.80301</v>
      </c>
      <c r="H25" s="17">
        <v>7695</v>
      </c>
      <c r="I25" s="28">
        <v>0.99</v>
      </c>
      <c r="J25" s="17">
        <v>1.272521695</v>
      </c>
      <c r="K25" s="17">
        <v>126</v>
      </c>
      <c r="L25" s="29">
        <f t="shared" si="14"/>
        <v>31.813042375</v>
      </c>
      <c r="M25" s="29">
        <f t="shared" si="15"/>
        <v>152.981376400031</v>
      </c>
      <c r="N25" s="17">
        <v>32.5</v>
      </c>
      <c r="O25" s="17">
        <v>25</v>
      </c>
      <c r="P25" s="17">
        <v>3500</v>
      </c>
      <c r="Q25" s="17">
        <v>26</v>
      </c>
      <c r="R25" s="32"/>
      <c r="S25" s="29">
        <f t="shared" si="2"/>
        <v>0</v>
      </c>
      <c r="T25" s="28">
        <v>0.6</v>
      </c>
      <c r="U25" s="28">
        <v>1</v>
      </c>
      <c r="V25" s="29">
        <f t="shared" si="3"/>
        <v>0</v>
      </c>
      <c r="W25" s="29">
        <f t="shared" si="4"/>
        <v>0</v>
      </c>
      <c r="X25" s="29">
        <f t="shared" si="5"/>
        <v>0</v>
      </c>
      <c r="Y25" s="29">
        <f t="shared" si="6"/>
        <v>0</v>
      </c>
      <c r="Z25" s="29">
        <f t="shared" si="7"/>
        <v>0</v>
      </c>
      <c r="AA25" s="29">
        <f t="shared" si="8"/>
        <v>0</v>
      </c>
      <c r="AB25" s="29">
        <f t="shared" si="9"/>
        <v>0</v>
      </c>
      <c r="AC25" s="29">
        <f t="shared" si="10"/>
        <v>0</v>
      </c>
      <c r="AD25" s="29">
        <f t="shared" si="11"/>
        <v>0</v>
      </c>
      <c r="AE25" s="29">
        <f t="shared" si="12"/>
        <v>0</v>
      </c>
      <c r="AF25" s="29">
        <f t="shared" si="13"/>
        <v>0</v>
      </c>
      <c r="AG25" s="17" t="s">
        <v>41</v>
      </c>
    </row>
    <row r="26" ht="15" customHeight="1" spans="1:33">
      <c r="A26" s="15" t="s">
        <v>65</v>
      </c>
      <c r="B26" s="16" t="s">
        <v>43</v>
      </c>
      <c r="C26" s="17">
        <v>1271.1697297297</v>
      </c>
      <c r="D26" s="18" t="s">
        <v>44</v>
      </c>
      <c r="E26" s="18" t="s">
        <v>44</v>
      </c>
      <c r="F26" s="18" t="s">
        <v>45</v>
      </c>
      <c r="G26" s="17">
        <v>1769.826645</v>
      </c>
      <c r="H26" s="17">
        <v>0</v>
      </c>
      <c r="I26" s="28">
        <v>0.99</v>
      </c>
      <c r="J26" s="17">
        <v>1.2944692201</v>
      </c>
      <c r="K26" s="17">
        <v>112</v>
      </c>
      <c r="L26" s="29">
        <f t="shared" si="14"/>
        <v>32.3617305025</v>
      </c>
      <c r="M26" s="29">
        <f t="shared" si="15"/>
        <v>54.6888753326488</v>
      </c>
      <c r="N26" s="17">
        <v>32.5</v>
      </c>
      <c r="O26" s="17">
        <v>25</v>
      </c>
      <c r="P26" s="17">
        <v>3500</v>
      </c>
      <c r="Q26" s="17">
        <v>26</v>
      </c>
      <c r="R26" s="32"/>
      <c r="S26" s="29">
        <f t="shared" si="2"/>
        <v>0</v>
      </c>
      <c r="T26" s="28">
        <v>0.6</v>
      </c>
      <c r="U26" s="28">
        <v>1</v>
      </c>
      <c r="V26" s="29">
        <f t="shared" si="3"/>
        <v>0</v>
      </c>
      <c r="W26" s="29">
        <f t="shared" si="4"/>
        <v>0</v>
      </c>
      <c r="X26" s="29">
        <f t="shared" si="5"/>
        <v>0</v>
      </c>
      <c r="Y26" s="29">
        <f t="shared" si="6"/>
        <v>0</v>
      </c>
      <c r="Z26" s="29">
        <f t="shared" si="7"/>
        <v>0</v>
      </c>
      <c r="AA26" s="29">
        <f t="shared" si="8"/>
        <v>0</v>
      </c>
      <c r="AB26" s="29">
        <f t="shared" si="9"/>
        <v>0</v>
      </c>
      <c r="AC26" s="29">
        <f t="shared" si="10"/>
        <v>0</v>
      </c>
      <c r="AD26" s="29">
        <f t="shared" si="11"/>
        <v>0</v>
      </c>
      <c r="AE26" s="29">
        <f t="shared" si="12"/>
        <v>0</v>
      </c>
      <c r="AF26" s="29">
        <f t="shared" si="13"/>
        <v>0</v>
      </c>
      <c r="AG26" s="17" t="s">
        <v>41</v>
      </c>
    </row>
    <row r="27" ht="15" customHeight="1" spans="1:33">
      <c r="A27" s="15" t="s">
        <v>66</v>
      </c>
      <c r="B27" s="16" t="s">
        <v>43</v>
      </c>
      <c r="C27" s="17">
        <v>1438</v>
      </c>
      <c r="D27" s="18" t="s">
        <v>44</v>
      </c>
      <c r="E27" s="18" t="s">
        <v>44</v>
      </c>
      <c r="F27" s="18" t="s">
        <v>45</v>
      </c>
      <c r="G27" s="17">
        <v>475.20221</v>
      </c>
      <c r="H27" s="17">
        <v>0</v>
      </c>
      <c r="I27" s="28">
        <v>0.99</v>
      </c>
      <c r="J27" s="17">
        <v>1.226291</v>
      </c>
      <c r="K27" s="17">
        <v>112</v>
      </c>
      <c r="L27" s="29">
        <f t="shared" si="14"/>
        <v>31.883566</v>
      </c>
      <c r="M27" s="29">
        <f t="shared" si="15"/>
        <v>14.9042992869744</v>
      </c>
      <c r="N27" s="17">
        <v>32.5</v>
      </c>
      <c r="O27" s="17">
        <v>26</v>
      </c>
      <c r="P27" s="17">
        <v>3500</v>
      </c>
      <c r="Q27" s="17">
        <v>26</v>
      </c>
      <c r="R27" s="32"/>
      <c r="S27" s="29">
        <f t="shared" si="2"/>
        <v>0</v>
      </c>
      <c r="T27" s="28">
        <v>0.6</v>
      </c>
      <c r="U27" s="28">
        <v>1</v>
      </c>
      <c r="V27" s="29">
        <f t="shared" si="3"/>
        <v>0</v>
      </c>
      <c r="W27" s="29">
        <f t="shared" si="4"/>
        <v>0</v>
      </c>
      <c r="X27" s="29">
        <f t="shared" si="5"/>
        <v>0</v>
      </c>
      <c r="Y27" s="29">
        <f t="shared" si="6"/>
        <v>0</v>
      </c>
      <c r="Z27" s="29">
        <f t="shared" si="7"/>
        <v>0</v>
      </c>
      <c r="AA27" s="29">
        <f t="shared" si="8"/>
        <v>0</v>
      </c>
      <c r="AB27" s="29">
        <f t="shared" si="9"/>
        <v>0</v>
      </c>
      <c r="AC27" s="29">
        <f t="shared" si="10"/>
        <v>0</v>
      </c>
      <c r="AD27" s="29">
        <f t="shared" si="11"/>
        <v>0</v>
      </c>
      <c r="AE27" s="29">
        <f t="shared" si="12"/>
        <v>0</v>
      </c>
      <c r="AF27" s="29">
        <f t="shared" si="13"/>
        <v>0</v>
      </c>
      <c r="AG27" s="17" t="s">
        <v>41</v>
      </c>
    </row>
    <row r="28" ht="15" customHeight="1" spans="1:33">
      <c r="A28" s="15" t="s">
        <v>67</v>
      </c>
      <c r="B28" s="16" t="s">
        <v>43</v>
      </c>
      <c r="C28" s="17">
        <v>173.1</v>
      </c>
      <c r="D28" s="18" t="s">
        <v>44</v>
      </c>
      <c r="E28" s="18" t="s">
        <v>44</v>
      </c>
      <c r="F28" s="18" t="s">
        <v>45</v>
      </c>
      <c r="G28" s="17">
        <v>3522.38599</v>
      </c>
      <c r="H28" s="17">
        <v>56331</v>
      </c>
      <c r="I28" s="28">
        <v>0.99</v>
      </c>
      <c r="J28" s="17">
        <v>1.2733864384</v>
      </c>
      <c r="K28" s="17">
        <v>125.59883</v>
      </c>
      <c r="L28" s="29">
        <f t="shared" si="14"/>
        <v>30.5612745216</v>
      </c>
      <c r="M28" s="29">
        <f t="shared" si="15"/>
        <v>115.256514825992</v>
      </c>
      <c r="N28" s="17">
        <v>32.5</v>
      </c>
      <c r="O28" s="17">
        <v>24</v>
      </c>
      <c r="P28" s="17">
        <v>3500</v>
      </c>
      <c r="Q28" s="17">
        <v>24</v>
      </c>
      <c r="R28" s="32"/>
      <c r="S28" s="29">
        <f t="shared" si="2"/>
        <v>0</v>
      </c>
      <c r="T28" s="28">
        <v>0.6</v>
      </c>
      <c r="U28" s="28">
        <v>1</v>
      </c>
      <c r="V28" s="29">
        <f t="shared" si="3"/>
        <v>0</v>
      </c>
      <c r="W28" s="29">
        <f t="shared" si="4"/>
        <v>0</v>
      </c>
      <c r="X28" s="29">
        <f t="shared" si="5"/>
        <v>0</v>
      </c>
      <c r="Y28" s="29">
        <f t="shared" si="6"/>
        <v>0</v>
      </c>
      <c r="Z28" s="29">
        <f t="shared" si="7"/>
        <v>0</v>
      </c>
      <c r="AA28" s="29">
        <f t="shared" si="8"/>
        <v>0</v>
      </c>
      <c r="AB28" s="29">
        <f t="shared" si="9"/>
        <v>0</v>
      </c>
      <c r="AC28" s="29">
        <f t="shared" si="10"/>
        <v>0</v>
      </c>
      <c r="AD28" s="29">
        <f t="shared" si="11"/>
        <v>0</v>
      </c>
      <c r="AE28" s="29">
        <f t="shared" si="12"/>
        <v>0</v>
      </c>
      <c r="AF28" s="29">
        <f t="shared" si="13"/>
        <v>0</v>
      </c>
      <c r="AG28" s="17" t="s">
        <v>41</v>
      </c>
    </row>
    <row r="29" ht="15" customHeight="1" spans="1:33">
      <c r="A29" s="15" t="s">
        <v>68</v>
      </c>
      <c r="B29" s="16" t="s">
        <v>43</v>
      </c>
      <c r="C29" s="17">
        <v>173.1</v>
      </c>
      <c r="D29" s="18" t="s">
        <v>44</v>
      </c>
      <c r="E29" s="18" t="s">
        <v>44</v>
      </c>
      <c r="F29" s="18" t="s">
        <v>45</v>
      </c>
      <c r="G29" s="17">
        <v>2423.980704</v>
      </c>
      <c r="H29" s="17">
        <v>42192</v>
      </c>
      <c r="I29" s="28">
        <v>0.99</v>
      </c>
      <c r="J29" s="17">
        <v>1.2733864384</v>
      </c>
      <c r="K29" s="17">
        <v>125.59883</v>
      </c>
      <c r="L29" s="29">
        <f t="shared" si="14"/>
        <v>31.83466096</v>
      </c>
      <c r="M29" s="29">
        <f t="shared" si="15"/>
        <v>76.1428151236073</v>
      </c>
      <c r="N29" s="17">
        <v>32.5</v>
      </c>
      <c r="O29" s="17">
        <v>25</v>
      </c>
      <c r="P29" s="17">
        <v>3500</v>
      </c>
      <c r="Q29" s="17">
        <v>26</v>
      </c>
      <c r="R29" s="32"/>
      <c r="S29" s="29">
        <f t="shared" si="2"/>
        <v>0</v>
      </c>
      <c r="T29" s="28">
        <v>0.6</v>
      </c>
      <c r="U29" s="28">
        <v>1</v>
      </c>
      <c r="V29" s="29">
        <f t="shared" si="3"/>
        <v>0</v>
      </c>
      <c r="W29" s="29">
        <f t="shared" si="4"/>
        <v>0</v>
      </c>
      <c r="X29" s="29">
        <f t="shared" si="5"/>
        <v>0</v>
      </c>
      <c r="Y29" s="29">
        <f t="shared" si="6"/>
        <v>0</v>
      </c>
      <c r="Z29" s="29">
        <f t="shared" si="7"/>
        <v>0</v>
      </c>
      <c r="AA29" s="29">
        <f t="shared" si="8"/>
        <v>0</v>
      </c>
      <c r="AB29" s="29">
        <f t="shared" si="9"/>
        <v>0</v>
      </c>
      <c r="AC29" s="29">
        <f t="shared" si="10"/>
        <v>0</v>
      </c>
      <c r="AD29" s="29">
        <f t="shared" si="11"/>
        <v>0</v>
      </c>
      <c r="AE29" s="29">
        <f t="shared" si="12"/>
        <v>0</v>
      </c>
      <c r="AF29" s="29">
        <f t="shared" si="13"/>
        <v>0</v>
      </c>
      <c r="AG29" s="17" t="s">
        <v>41</v>
      </c>
    </row>
    <row r="30" ht="15" customHeight="1" spans="1:33">
      <c r="A30" s="15" t="s">
        <v>69</v>
      </c>
      <c r="B30" s="16" t="s">
        <v>43</v>
      </c>
      <c r="C30" s="17">
        <v>173.1</v>
      </c>
      <c r="D30" s="18" t="s">
        <v>44</v>
      </c>
      <c r="E30" s="18" t="s">
        <v>44</v>
      </c>
      <c r="F30" s="18" t="s">
        <v>45</v>
      </c>
      <c r="G30" s="17">
        <v>248.174</v>
      </c>
      <c r="H30" s="17">
        <v>1890</v>
      </c>
      <c r="I30" s="28">
        <v>0.99</v>
      </c>
      <c r="J30" s="17">
        <v>1.2733864384</v>
      </c>
      <c r="K30" s="17">
        <v>125.59883</v>
      </c>
      <c r="L30" s="29">
        <f t="shared" si="14"/>
        <v>17.8274101376</v>
      </c>
      <c r="M30" s="29">
        <f t="shared" si="15"/>
        <v>13.9209227860065</v>
      </c>
      <c r="N30" s="17">
        <v>18.5</v>
      </c>
      <c r="O30" s="17">
        <v>14</v>
      </c>
      <c r="P30" s="17">
        <v>2500</v>
      </c>
      <c r="Q30" s="17">
        <v>16</v>
      </c>
      <c r="R30" s="32"/>
      <c r="S30" s="29">
        <f t="shared" si="2"/>
        <v>0</v>
      </c>
      <c r="T30" s="28">
        <v>0.6</v>
      </c>
      <c r="U30" s="28">
        <v>1</v>
      </c>
      <c r="V30" s="29">
        <f t="shared" si="3"/>
        <v>0</v>
      </c>
      <c r="W30" s="29">
        <f t="shared" si="4"/>
        <v>0</v>
      </c>
      <c r="X30" s="29">
        <f t="shared" si="5"/>
        <v>0</v>
      </c>
      <c r="Y30" s="29">
        <f t="shared" si="6"/>
        <v>0</v>
      </c>
      <c r="Z30" s="29">
        <f t="shared" si="7"/>
        <v>0</v>
      </c>
      <c r="AA30" s="29">
        <f t="shared" si="8"/>
        <v>0</v>
      </c>
      <c r="AB30" s="29">
        <f t="shared" si="9"/>
        <v>0</v>
      </c>
      <c r="AC30" s="29">
        <f t="shared" si="10"/>
        <v>0</v>
      </c>
      <c r="AD30" s="29">
        <f t="shared" si="11"/>
        <v>0</v>
      </c>
      <c r="AE30" s="29">
        <f t="shared" si="12"/>
        <v>0</v>
      </c>
      <c r="AF30" s="29">
        <f t="shared" si="13"/>
        <v>0</v>
      </c>
      <c r="AG30" s="17" t="s">
        <v>41</v>
      </c>
    </row>
    <row r="31" ht="15" customHeight="1" spans="1:33">
      <c r="A31" s="15" t="s">
        <v>70</v>
      </c>
      <c r="B31" s="16" t="s">
        <v>43</v>
      </c>
      <c r="C31" s="17">
        <v>285.2720833333</v>
      </c>
      <c r="D31" s="18" t="s">
        <v>44</v>
      </c>
      <c r="E31" s="18" t="s">
        <v>44</v>
      </c>
      <c r="F31" s="18" t="s">
        <v>45</v>
      </c>
      <c r="G31" s="17">
        <v>1034.21836</v>
      </c>
      <c r="H31" s="17">
        <v>40986</v>
      </c>
      <c r="I31" s="28">
        <v>0.99</v>
      </c>
      <c r="J31" s="17">
        <v>1.2722088627</v>
      </c>
      <c r="K31" s="17">
        <v>123.693421</v>
      </c>
      <c r="L31" s="29">
        <f t="shared" si="14"/>
        <v>30.5330127048</v>
      </c>
      <c r="M31" s="29">
        <f t="shared" si="15"/>
        <v>33.8721360384268</v>
      </c>
      <c r="N31" s="17">
        <v>32.5</v>
      </c>
      <c r="O31" s="17">
        <v>24</v>
      </c>
      <c r="P31" s="17">
        <v>3500</v>
      </c>
      <c r="Q31" s="17">
        <v>24</v>
      </c>
      <c r="R31" s="32"/>
      <c r="S31" s="29">
        <f t="shared" si="2"/>
        <v>0</v>
      </c>
      <c r="T31" s="28">
        <v>0.6</v>
      </c>
      <c r="U31" s="28">
        <v>1</v>
      </c>
      <c r="V31" s="29">
        <f t="shared" si="3"/>
        <v>0</v>
      </c>
      <c r="W31" s="29">
        <f t="shared" si="4"/>
        <v>0</v>
      </c>
      <c r="X31" s="29">
        <f t="shared" si="5"/>
        <v>0</v>
      </c>
      <c r="Y31" s="29">
        <f t="shared" si="6"/>
        <v>0</v>
      </c>
      <c r="Z31" s="29">
        <f t="shared" si="7"/>
        <v>0</v>
      </c>
      <c r="AA31" s="29">
        <f t="shared" si="8"/>
        <v>0</v>
      </c>
      <c r="AB31" s="29">
        <f t="shared" si="9"/>
        <v>0</v>
      </c>
      <c r="AC31" s="29">
        <f t="shared" si="10"/>
        <v>0</v>
      </c>
      <c r="AD31" s="29">
        <f t="shared" si="11"/>
        <v>0</v>
      </c>
      <c r="AE31" s="29">
        <f t="shared" si="12"/>
        <v>0</v>
      </c>
      <c r="AF31" s="29">
        <f t="shared" si="13"/>
        <v>0</v>
      </c>
      <c r="AG31" s="17" t="s">
        <v>41</v>
      </c>
    </row>
    <row r="32" ht="15" customHeight="1" spans="1:33">
      <c r="A32" s="15" t="s">
        <v>71</v>
      </c>
      <c r="B32" s="16" t="s">
        <v>43</v>
      </c>
      <c r="C32" s="17">
        <v>285.2720833333</v>
      </c>
      <c r="D32" s="18" t="s">
        <v>44</v>
      </c>
      <c r="E32" s="18" t="s">
        <v>44</v>
      </c>
      <c r="F32" s="18" t="s">
        <v>45</v>
      </c>
      <c r="G32" s="17">
        <v>952.590752</v>
      </c>
      <c r="H32" s="17">
        <v>39575</v>
      </c>
      <c r="I32" s="28">
        <v>0.99</v>
      </c>
      <c r="J32" s="17">
        <v>1.2722088627</v>
      </c>
      <c r="K32" s="17">
        <v>123.693421</v>
      </c>
      <c r="L32" s="29">
        <f t="shared" si="14"/>
        <v>31.8052215675</v>
      </c>
      <c r="M32" s="29">
        <f t="shared" si="15"/>
        <v>29.9507661022994</v>
      </c>
      <c r="N32" s="17">
        <v>32.5</v>
      </c>
      <c r="O32" s="17">
        <v>25</v>
      </c>
      <c r="P32" s="17">
        <v>3500</v>
      </c>
      <c r="Q32" s="17">
        <v>26</v>
      </c>
      <c r="R32" s="32"/>
      <c r="S32" s="29">
        <f t="shared" si="2"/>
        <v>0</v>
      </c>
      <c r="T32" s="28">
        <v>0.6</v>
      </c>
      <c r="U32" s="28">
        <v>1</v>
      </c>
      <c r="V32" s="29">
        <f t="shared" si="3"/>
        <v>0</v>
      </c>
      <c r="W32" s="29">
        <f t="shared" si="4"/>
        <v>0</v>
      </c>
      <c r="X32" s="29">
        <f t="shared" si="5"/>
        <v>0</v>
      </c>
      <c r="Y32" s="29">
        <f t="shared" si="6"/>
        <v>0</v>
      </c>
      <c r="Z32" s="29">
        <f t="shared" si="7"/>
        <v>0</v>
      </c>
      <c r="AA32" s="29">
        <f t="shared" si="8"/>
        <v>0</v>
      </c>
      <c r="AB32" s="29">
        <f t="shared" si="9"/>
        <v>0</v>
      </c>
      <c r="AC32" s="29">
        <f t="shared" si="10"/>
        <v>0</v>
      </c>
      <c r="AD32" s="29">
        <f t="shared" si="11"/>
        <v>0</v>
      </c>
      <c r="AE32" s="29">
        <f t="shared" si="12"/>
        <v>0</v>
      </c>
      <c r="AF32" s="29">
        <f t="shared" si="13"/>
        <v>0</v>
      </c>
      <c r="AG32" s="17" t="s">
        <v>41</v>
      </c>
    </row>
    <row r="33" ht="15" customHeight="1" spans="1:33">
      <c r="A33" s="15" t="s">
        <v>72</v>
      </c>
      <c r="B33" s="16" t="s">
        <v>43</v>
      </c>
      <c r="C33" s="17">
        <v>331</v>
      </c>
      <c r="D33" s="18" t="s">
        <v>44</v>
      </c>
      <c r="E33" s="18" t="s">
        <v>44</v>
      </c>
      <c r="F33" s="18" t="s">
        <v>45</v>
      </c>
      <c r="G33" s="17">
        <v>34.358504</v>
      </c>
      <c r="H33" s="17">
        <v>1587.52987</v>
      </c>
      <c r="I33" s="28">
        <v>0.99</v>
      </c>
      <c r="J33" s="17">
        <v>1.235199</v>
      </c>
      <c r="K33" s="17">
        <v>125.5</v>
      </c>
      <c r="L33" s="29">
        <f t="shared" si="14"/>
        <v>29.644776</v>
      </c>
      <c r="M33" s="29">
        <f t="shared" si="15"/>
        <v>1.15900703719266</v>
      </c>
      <c r="N33" s="17">
        <v>32.5</v>
      </c>
      <c r="O33" s="17">
        <v>24</v>
      </c>
      <c r="P33" s="17">
        <v>3500</v>
      </c>
      <c r="Q33" s="17">
        <v>24</v>
      </c>
      <c r="R33" s="32"/>
      <c r="S33" s="29">
        <f t="shared" si="2"/>
        <v>0</v>
      </c>
      <c r="T33" s="28">
        <v>0.6</v>
      </c>
      <c r="U33" s="28">
        <v>1</v>
      </c>
      <c r="V33" s="29">
        <f t="shared" si="3"/>
        <v>0</v>
      </c>
      <c r="W33" s="29">
        <f t="shared" si="4"/>
        <v>0</v>
      </c>
      <c r="X33" s="29">
        <f t="shared" si="5"/>
        <v>0</v>
      </c>
      <c r="Y33" s="29">
        <f t="shared" si="6"/>
        <v>0</v>
      </c>
      <c r="Z33" s="29">
        <f t="shared" si="7"/>
        <v>0</v>
      </c>
      <c r="AA33" s="29">
        <f t="shared" si="8"/>
        <v>0</v>
      </c>
      <c r="AB33" s="29">
        <f t="shared" si="9"/>
        <v>0</v>
      </c>
      <c r="AC33" s="29">
        <f t="shared" si="10"/>
        <v>0</v>
      </c>
      <c r="AD33" s="29">
        <f t="shared" si="11"/>
        <v>0</v>
      </c>
      <c r="AE33" s="29">
        <f t="shared" si="12"/>
        <v>0</v>
      </c>
      <c r="AF33" s="29">
        <f t="shared" si="13"/>
        <v>0</v>
      </c>
      <c r="AG33" s="17" t="s">
        <v>41</v>
      </c>
    </row>
    <row r="34" ht="15" customHeight="1" spans="1:33">
      <c r="A34" s="15" t="s">
        <v>73</v>
      </c>
      <c r="B34" s="16" t="s">
        <v>43</v>
      </c>
      <c r="C34" s="17">
        <v>331</v>
      </c>
      <c r="D34" s="18" t="s">
        <v>44</v>
      </c>
      <c r="E34" s="18" t="s">
        <v>44</v>
      </c>
      <c r="F34" s="18" t="s">
        <v>45</v>
      </c>
      <c r="G34" s="17">
        <v>319.123456</v>
      </c>
      <c r="H34" s="17">
        <v>0</v>
      </c>
      <c r="I34" s="28">
        <v>0.99</v>
      </c>
      <c r="J34" s="17">
        <v>1.256392</v>
      </c>
      <c r="K34" s="17">
        <v>126</v>
      </c>
      <c r="L34" s="29">
        <f t="shared" si="14"/>
        <v>31.4098</v>
      </c>
      <c r="M34" s="29">
        <f t="shared" si="15"/>
        <v>10.1599964342339</v>
      </c>
      <c r="N34" s="17">
        <v>32.5</v>
      </c>
      <c r="O34" s="17">
        <v>25</v>
      </c>
      <c r="P34" s="17">
        <v>3500</v>
      </c>
      <c r="Q34" s="17">
        <v>26</v>
      </c>
      <c r="R34" s="32"/>
      <c r="S34" s="29">
        <f t="shared" si="2"/>
        <v>0</v>
      </c>
      <c r="T34" s="28">
        <v>0.6</v>
      </c>
      <c r="U34" s="28">
        <v>1</v>
      </c>
      <c r="V34" s="29">
        <f t="shared" si="3"/>
        <v>0</v>
      </c>
      <c r="W34" s="29">
        <f t="shared" si="4"/>
        <v>0</v>
      </c>
      <c r="X34" s="29">
        <f t="shared" si="5"/>
        <v>0</v>
      </c>
      <c r="Y34" s="29">
        <f t="shared" si="6"/>
        <v>0</v>
      </c>
      <c r="Z34" s="29">
        <f t="shared" si="7"/>
        <v>0</v>
      </c>
      <c r="AA34" s="29">
        <f t="shared" si="8"/>
        <v>0</v>
      </c>
      <c r="AB34" s="29">
        <f t="shared" si="9"/>
        <v>0</v>
      </c>
      <c r="AC34" s="29">
        <f t="shared" si="10"/>
        <v>0</v>
      </c>
      <c r="AD34" s="29">
        <f t="shared" si="11"/>
        <v>0</v>
      </c>
      <c r="AE34" s="29">
        <f t="shared" si="12"/>
        <v>0</v>
      </c>
      <c r="AF34" s="29">
        <f t="shared" si="13"/>
        <v>0</v>
      </c>
      <c r="AG34" s="17" t="s">
        <v>41</v>
      </c>
    </row>
    <row r="35" ht="15" customHeight="1" spans="1:33">
      <c r="A35" s="15" t="s">
        <v>74</v>
      </c>
      <c r="B35" s="16" t="s">
        <v>43</v>
      </c>
      <c r="C35" s="17">
        <v>240.3053571429</v>
      </c>
      <c r="D35" s="18" t="s">
        <v>44</v>
      </c>
      <c r="E35" s="18" t="s">
        <v>44</v>
      </c>
      <c r="F35" s="18" t="s">
        <v>45</v>
      </c>
      <c r="G35" s="17">
        <v>1753.1485</v>
      </c>
      <c r="H35" s="17">
        <v>99668</v>
      </c>
      <c r="I35" s="28">
        <v>0.99</v>
      </c>
      <c r="J35" s="17">
        <v>1.2665843285</v>
      </c>
      <c r="K35" s="17">
        <v>124.597543</v>
      </c>
      <c r="L35" s="29">
        <f t="shared" si="14"/>
        <v>30.398023884</v>
      </c>
      <c r="M35" s="29">
        <f t="shared" si="15"/>
        <v>57.6731075246891</v>
      </c>
      <c r="N35" s="17">
        <v>32.5</v>
      </c>
      <c r="O35" s="17">
        <v>24</v>
      </c>
      <c r="P35" s="17">
        <v>3500</v>
      </c>
      <c r="Q35" s="17">
        <v>24</v>
      </c>
      <c r="R35" s="32"/>
      <c r="S35" s="29">
        <f t="shared" si="2"/>
        <v>0</v>
      </c>
      <c r="T35" s="28">
        <v>0.6</v>
      </c>
      <c r="U35" s="28">
        <v>1</v>
      </c>
      <c r="V35" s="29">
        <f t="shared" si="3"/>
        <v>0</v>
      </c>
      <c r="W35" s="29">
        <f t="shared" si="4"/>
        <v>0</v>
      </c>
      <c r="X35" s="29">
        <f t="shared" si="5"/>
        <v>0</v>
      </c>
      <c r="Y35" s="29">
        <f t="shared" si="6"/>
        <v>0</v>
      </c>
      <c r="Z35" s="29">
        <f t="shared" si="7"/>
        <v>0</v>
      </c>
      <c r="AA35" s="29">
        <f t="shared" si="8"/>
        <v>0</v>
      </c>
      <c r="AB35" s="29">
        <f t="shared" si="9"/>
        <v>0</v>
      </c>
      <c r="AC35" s="29">
        <f t="shared" si="10"/>
        <v>0</v>
      </c>
      <c r="AD35" s="29">
        <f t="shared" si="11"/>
        <v>0</v>
      </c>
      <c r="AE35" s="29">
        <f t="shared" si="12"/>
        <v>0</v>
      </c>
      <c r="AF35" s="29">
        <f t="shared" si="13"/>
        <v>0</v>
      </c>
      <c r="AG35" s="17" t="s">
        <v>41</v>
      </c>
    </row>
    <row r="36" ht="15" customHeight="1" spans="1:33">
      <c r="A36" s="15" t="s">
        <v>75</v>
      </c>
      <c r="B36" s="16" t="s">
        <v>43</v>
      </c>
      <c r="C36" s="17">
        <v>240.3053571429</v>
      </c>
      <c r="D36" s="18" t="s">
        <v>44</v>
      </c>
      <c r="E36" s="18" t="s">
        <v>44</v>
      </c>
      <c r="F36" s="18" t="s">
        <v>45</v>
      </c>
      <c r="G36" s="17">
        <v>1931.93956</v>
      </c>
      <c r="H36" s="17">
        <v>65789</v>
      </c>
      <c r="I36" s="28">
        <v>0.99</v>
      </c>
      <c r="J36" s="17">
        <v>1.2665843285</v>
      </c>
      <c r="K36" s="17">
        <v>124.597543</v>
      </c>
      <c r="L36" s="29">
        <f t="shared" si="14"/>
        <v>31.6646082125</v>
      </c>
      <c r="M36" s="29">
        <f t="shared" si="15"/>
        <v>61.0125837349645</v>
      </c>
      <c r="N36" s="17">
        <v>32.5</v>
      </c>
      <c r="O36" s="17">
        <v>25</v>
      </c>
      <c r="P36" s="17">
        <v>3500</v>
      </c>
      <c r="Q36" s="17">
        <v>26</v>
      </c>
      <c r="R36" s="32"/>
      <c r="S36" s="29">
        <f t="shared" si="2"/>
        <v>0</v>
      </c>
      <c r="T36" s="28">
        <v>0.6</v>
      </c>
      <c r="U36" s="28">
        <v>1</v>
      </c>
      <c r="V36" s="29">
        <f t="shared" si="3"/>
        <v>0</v>
      </c>
      <c r="W36" s="29">
        <f t="shared" si="4"/>
        <v>0</v>
      </c>
      <c r="X36" s="29">
        <f t="shared" si="5"/>
        <v>0</v>
      </c>
      <c r="Y36" s="29">
        <f t="shared" si="6"/>
        <v>0</v>
      </c>
      <c r="Z36" s="29">
        <f t="shared" si="7"/>
        <v>0</v>
      </c>
      <c r="AA36" s="29">
        <f t="shared" si="8"/>
        <v>0</v>
      </c>
      <c r="AB36" s="29">
        <f t="shared" si="9"/>
        <v>0</v>
      </c>
      <c r="AC36" s="29">
        <f t="shared" si="10"/>
        <v>0</v>
      </c>
      <c r="AD36" s="29">
        <f t="shared" si="11"/>
        <v>0</v>
      </c>
      <c r="AE36" s="29">
        <f t="shared" si="12"/>
        <v>0</v>
      </c>
      <c r="AF36" s="29">
        <f t="shared" si="13"/>
        <v>0</v>
      </c>
      <c r="AG36" s="17" t="s">
        <v>41</v>
      </c>
    </row>
    <row r="37" ht="15" customHeight="1" spans="1:33">
      <c r="A37" s="15" t="s">
        <v>76</v>
      </c>
      <c r="B37" s="16" t="s">
        <v>43</v>
      </c>
      <c r="C37" s="17">
        <v>240.3053571429</v>
      </c>
      <c r="D37" s="18" t="s">
        <v>44</v>
      </c>
      <c r="E37" s="18" t="s">
        <v>44</v>
      </c>
      <c r="F37" s="18" t="s">
        <v>45</v>
      </c>
      <c r="G37" s="17">
        <v>795.66176</v>
      </c>
      <c r="H37" s="17">
        <v>6480</v>
      </c>
      <c r="I37" s="28">
        <v>0.99</v>
      </c>
      <c r="J37" s="17">
        <v>1.2665843285</v>
      </c>
      <c r="K37" s="17">
        <v>124.597543</v>
      </c>
      <c r="L37" s="29">
        <f t="shared" si="14"/>
        <v>17.732180599</v>
      </c>
      <c r="M37" s="29">
        <f t="shared" si="15"/>
        <v>44.8710611510956</v>
      </c>
      <c r="N37" s="17">
        <v>18.5</v>
      </c>
      <c r="O37" s="17">
        <v>14</v>
      </c>
      <c r="P37" s="17">
        <v>2500</v>
      </c>
      <c r="Q37" s="17">
        <v>16</v>
      </c>
      <c r="R37" s="32"/>
      <c r="S37" s="29">
        <f t="shared" si="2"/>
        <v>0</v>
      </c>
      <c r="T37" s="28">
        <v>0.6</v>
      </c>
      <c r="U37" s="28">
        <v>1</v>
      </c>
      <c r="V37" s="29">
        <f t="shared" si="3"/>
        <v>0</v>
      </c>
      <c r="W37" s="29">
        <f t="shared" si="4"/>
        <v>0</v>
      </c>
      <c r="X37" s="29">
        <f t="shared" si="5"/>
        <v>0</v>
      </c>
      <c r="Y37" s="29">
        <f t="shared" si="6"/>
        <v>0</v>
      </c>
      <c r="Z37" s="29">
        <f t="shared" si="7"/>
        <v>0</v>
      </c>
      <c r="AA37" s="29">
        <f t="shared" si="8"/>
        <v>0</v>
      </c>
      <c r="AB37" s="29">
        <f t="shared" si="9"/>
        <v>0</v>
      </c>
      <c r="AC37" s="29">
        <f t="shared" si="10"/>
        <v>0</v>
      </c>
      <c r="AD37" s="29">
        <f t="shared" si="11"/>
        <v>0</v>
      </c>
      <c r="AE37" s="29">
        <f t="shared" si="12"/>
        <v>0</v>
      </c>
      <c r="AF37" s="29">
        <f t="shared" si="13"/>
        <v>0</v>
      </c>
      <c r="AG37" s="17" t="s">
        <v>41</v>
      </c>
    </row>
    <row r="38" ht="15" customHeight="1" spans="1:33">
      <c r="A38" s="15" t="s">
        <v>77</v>
      </c>
      <c r="B38" s="16" t="s">
        <v>43</v>
      </c>
      <c r="C38" s="17">
        <v>527.17</v>
      </c>
      <c r="D38" s="18" t="s">
        <v>44</v>
      </c>
      <c r="E38" s="18" t="s">
        <v>44</v>
      </c>
      <c r="F38" s="18" t="s">
        <v>45</v>
      </c>
      <c r="G38" s="17">
        <v>119.02698</v>
      </c>
      <c r="H38" s="17">
        <v>0</v>
      </c>
      <c r="I38" s="28">
        <v>0.99</v>
      </c>
      <c r="J38" s="17">
        <v>1.2609046082</v>
      </c>
      <c r="K38" s="17">
        <v>126</v>
      </c>
      <c r="L38" s="29">
        <f t="shared" si="14"/>
        <v>30.2617105968</v>
      </c>
      <c r="M38" s="29">
        <f t="shared" si="15"/>
        <v>3.93325352905154</v>
      </c>
      <c r="N38" s="17">
        <v>32.5</v>
      </c>
      <c r="O38" s="17">
        <v>24</v>
      </c>
      <c r="P38" s="17">
        <v>3500</v>
      </c>
      <c r="Q38" s="17">
        <v>24</v>
      </c>
      <c r="R38" s="32"/>
      <c r="S38" s="29">
        <f t="shared" si="2"/>
        <v>0</v>
      </c>
      <c r="T38" s="28">
        <v>0.6</v>
      </c>
      <c r="U38" s="28">
        <v>1</v>
      </c>
      <c r="V38" s="29">
        <f t="shared" si="3"/>
        <v>0</v>
      </c>
      <c r="W38" s="29">
        <f t="shared" si="4"/>
        <v>0</v>
      </c>
      <c r="X38" s="29">
        <f t="shared" si="5"/>
        <v>0</v>
      </c>
      <c r="Y38" s="29">
        <f t="shared" si="6"/>
        <v>0</v>
      </c>
      <c r="Z38" s="29">
        <f t="shared" si="7"/>
        <v>0</v>
      </c>
      <c r="AA38" s="29">
        <f t="shared" si="8"/>
        <v>0</v>
      </c>
      <c r="AB38" s="29">
        <f t="shared" si="9"/>
        <v>0</v>
      </c>
      <c r="AC38" s="29">
        <f t="shared" si="10"/>
        <v>0</v>
      </c>
      <c r="AD38" s="29">
        <f t="shared" si="11"/>
        <v>0</v>
      </c>
      <c r="AE38" s="29">
        <f t="shared" si="12"/>
        <v>0</v>
      </c>
      <c r="AF38" s="29">
        <f t="shared" si="13"/>
        <v>0</v>
      </c>
      <c r="AG38" s="17" t="s">
        <v>41</v>
      </c>
    </row>
    <row r="39" ht="15" customHeight="1" spans="1:33">
      <c r="A39" s="15" t="s">
        <v>78</v>
      </c>
      <c r="B39" s="16" t="s">
        <v>43</v>
      </c>
      <c r="C39" s="17">
        <v>527.17</v>
      </c>
      <c r="D39" s="18" t="s">
        <v>44</v>
      </c>
      <c r="E39" s="18" t="s">
        <v>44</v>
      </c>
      <c r="F39" s="18" t="s">
        <v>45</v>
      </c>
      <c r="G39" s="17">
        <v>703.85408</v>
      </c>
      <c r="H39" s="17">
        <v>0</v>
      </c>
      <c r="I39" s="28">
        <v>0.99</v>
      </c>
      <c r="J39" s="17">
        <v>1.2609046082</v>
      </c>
      <c r="K39" s="17">
        <v>126</v>
      </c>
      <c r="L39" s="29">
        <f t="shared" si="14"/>
        <v>31.522615205</v>
      </c>
      <c r="M39" s="29">
        <f t="shared" si="15"/>
        <v>22.3285433465037</v>
      </c>
      <c r="N39" s="17">
        <v>32.5</v>
      </c>
      <c r="O39" s="17">
        <v>25</v>
      </c>
      <c r="P39" s="17">
        <v>3500</v>
      </c>
      <c r="Q39" s="17">
        <v>26</v>
      </c>
      <c r="R39" s="32"/>
      <c r="S39" s="29">
        <f t="shared" ref="S39:S57" si="16">R39*C39</f>
        <v>0</v>
      </c>
      <c r="T39" s="28">
        <v>0.6</v>
      </c>
      <c r="U39" s="28">
        <v>1</v>
      </c>
      <c r="V39" s="29">
        <f t="shared" ref="V39:V57" si="17">IFERROR(S39*T39,"")</f>
        <v>0</v>
      </c>
      <c r="W39" s="29">
        <f t="shared" ref="W39:W57" si="18">IFERROR(S39*U39,"")</f>
        <v>0</v>
      </c>
      <c r="X39" s="29">
        <f t="shared" ref="X39:X57" si="19">IFERROR(S39/N39,"")</f>
        <v>0</v>
      </c>
      <c r="Y39" s="29">
        <f t="shared" ref="Y39:Y57" si="20">IFERROR(S39/O39,"")</f>
        <v>0</v>
      </c>
      <c r="Z39" s="29">
        <f t="shared" ref="Z39:Z57" si="21">IFERROR(V39/P39,"")</f>
        <v>0</v>
      </c>
      <c r="AA39" s="29">
        <f t="shared" ref="AA39:AA57" si="22">IFERROR(V39/Q39,"")</f>
        <v>0</v>
      </c>
      <c r="AB39" s="29">
        <f t="shared" ref="AB39:AB57" si="23">IFERROR(W39/P39,"")</f>
        <v>0</v>
      </c>
      <c r="AC39" s="29">
        <f t="shared" ref="AC39:AC57" si="24">IFERROR(W39/Q39,"")</f>
        <v>0</v>
      </c>
      <c r="AD39" s="29">
        <f t="shared" ref="AD39:AD57" si="25">IFERROR(S39*M39,"")</f>
        <v>0</v>
      </c>
      <c r="AE39" s="29">
        <f t="shared" ref="AE39:AE57" si="26">IFERROR(IF(AG39="Y",(M39*V39),V39*(H39*I39/K39/Q39+H39*(1-I39)/P39)),"")</f>
        <v>0</v>
      </c>
      <c r="AF39" s="29">
        <f t="shared" ref="AF39:AF57" si="27">IFERROR(SUM(AD39:AE39),"")</f>
        <v>0</v>
      </c>
      <c r="AG39" s="17" t="s">
        <v>41</v>
      </c>
    </row>
    <row r="40" ht="15" customHeight="1" spans="1:33">
      <c r="A40" s="15" t="s">
        <v>79</v>
      </c>
      <c r="B40" s="16" t="s">
        <v>43</v>
      </c>
      <c r="C40" s="17">
        <v>527.17</v>
      </c>
      <c r="D40" s="18" t="s">
        <v>44</v>
      </c>
      <c r="E40" s="18" t="s">
        <v>44</v>
      </c>
      <c r="F40" s="18" t="s">
        <v>45</v>
      </c>
      <c r="G40" s="17">
        <v>189.389309</v>
      </c>
      <c r="H40" s="17">
        <v>0</v>
      </c>
      <c r="I40" s="28">
        <v>0.99</v>
      </c>
      <c r="J40" s="17">
        <v>1.2609046082</v>
      </c>
      <c r="K40" s="17">
        <v>112</v>
      </c>
      <c r="L40" s="29">
        <f t="shared" si="14"/>
        <v>17.6526645148</v>
      </c>
      <c r="M40" s="29">
        <f t="shared" si="15"/>
        <v>10.7286528241227</v>
      </c>
      <c r="N40" s="17">
        <v>18.5</v>
      </c>
      <c r="O40" s="17">
        <v>14</v>
      </c>
      <c r="P40" s="17">
        <v>2500</v>
      </c>
      <c r="Q40" s="17">
        <v>16</v>
      </c>
      <c r="R40" s="32"/>
      <c r="S40" s="29">
        <f t="shared" si="16"/>
        <v>0</v>
      </c>
      <c r="T40" s="28">
        <v>0.6</v>
      </c>
      <c r="U40" s="28">
        <v>1</v>
      </c>
      <c r="V40" s="29">
        <f t="shared" si="17"/>
        <v>0</v>
      </c>
      <c r="W40" s="29">
        <f t="shared" si="18"/>
        <v>0</v>
      </c>
      <c r="X40" s="29">
        <f t="shared" si="19"/>
        <v>0</v>
      </c>
      <c r="Y40" s="29">
        <f t="shared" si="20"/>
        <v>0</v>
      </c>
      <c r="Z40" s="29">
        <f t="shared" si="21"/>
        <v>0</v>
      </c>
      <c r="AA40" s="29">
        <f t="shared" si="22"/>
        <v>0</v>
      </c>
      <c r="AB40" s="29">
        <f t="shared" si="23"/>
        <v>0</v>
      </c>
      <c r="AC40" s="29">
        <f t="shared" si="24"/>
        <v>0</v>
      </c>
      <c r="AD40" s="29">
        <f t="shared" si="25"/>
        <v>0</v>
      </c>
      <c r="AE40" s="29">
        <f t="shared" si="26"/>
        <v>0</v>
      </c>
      <c r="AF40" s="29">
        <f t="shared" si="27"/>
        <v>0</v>
      </c>
      <c r="AG40" s="17" t="s">
        <v>41</v>
      </c>
    </row>
    <row r="41" ht="15" customHeight="1" spans="1:33">
      <c r="A41" s="15" t="s">
        <v>80</v>
      </c>
      <c r="B41" s="16" t="s">
        <v>43</v>
      </c>
      <c r="C41" s="17">
        <v>700</v>
      </c>
      <c r="D41" s="18" t="s">
        <v>44</v>
      </c>
      <c r="E41" s="18" t="s">
        <v>44</v>
      </c>
      <c r="F41" s="18" t="s">
        <v>45</v>
      </c>
      <c r="G41" s="17">
        <v>35.368175</v>
      </c>
      <c r="H41" s="17">
        <v>0</v>
      </c>
      <c r="I41" s="28">
        <v>0.99</v>
      </c>
      <c r="J41" s="17">
        <v>1.24798</v>
      </c>
      <c r="K41" s="17">
        <v>112</v>
      </c>
      <c r="L41" s="29">
        <f t="shared" si="14"/>
        <v>32.44748</v>
      </c>
      <c r="M41" s="29">
        <f t="shared" si="15"/>
        <v>1.09001299946868</v>
      </c>
      <c r="N41" s="17">
        <v>32.5</v>
      </c>
      <c r="O41" s="17">
        <v>26</v>
      </c>
      <c r="P41" s="17">
        <v>3500</v>
      </c>
      <c r="Q41" s="17">
        <v>26</v>
      </c>
      <c r="R41" s="32"/>
      <c r="S41" s="29">
        <f t="shared" si="16"/>
        <v>0</v>
      </c>
      <c r="T41" s="28">
        <v>0.6</v>
      </c>
      <c r="U41" s="28">
        <v>1</v>
      </c>
      <c r="V41" s="29">
        <f t="shared" si="17"/>
        <v>0</v>
      </c>
      <c r="W41" s="29">
        <f t="shared" si="18"/>
        <v>0</v>
      </c>
      <c r="X41" s="29">
        <f t="shared" si="19"/>
        <v>0</v>
      </c>
      <c r="Y41" s="29">
        <f t="shared" si="20"/>
        <v>0</v>
      </c>
      <c r="Z41" s="29">
        <f t="shared" si="21"/>
        <v>0</v>
      </c>
      <c r="AA41" s="29">
        <f t="shared" si="22"/>
        <v>0</v>
      </c>
      <c r="AB41" s="29">
        <f t="shared" si="23"/>
        <v>0</v>
      </c>
      <c r="AC41" s="29">
        <f t="shared" si="24"/>
        <v>0</v>
      </c>
      <c r="AD41" s="29">
        <f t="shared" si="25"/>
        <v>0</v>
      </c>
      <c r="AE41" s="29">
        <f t="shared" si="26"/>
        <v>0</v>
      </c>
      <c r="AF41" s="29">
        <f t="shared" si="27"/>
        <v>0</v>
      </c>
      <c r="AG41" s="17" t="s">
        <v>41</v>
      </c>
    </row>
    <row r="42" ht="15" customHeight="1" spans="1:33">
      <c r="A42" s="15" t="s">
        <v>81</v>
      </c>
      <c r="B42" s="16" t="s">
        <v>43</v>
      </c>
      <c r="C42" s="17">
        <v>1320</v>
      </c>
      <c r="D42" s="18" t="s">
        <v>44</v>
      </c>
      <c r="E42" s="18" t="s">
        <v>44</v>
      </c>
      <c r="F42" s="18" t="s">
        <v>45</v>
      </c>
      <c r="G42" s="17">
        <v>191.26404</v>
      </c>
      <c r="H42" s="17">
        <v>0</v>
      </c>
      <c r="I42" s="28">
        <v>0.99</v>
      </c>
      <c r="J42" s="17">
        <v>1.241974</v>
      </c>
      <c r="K42" s="17">
        <v>112</v>
      </c>
      <c r="L42" s="29">
        <f t="shared" si="14"/>
        <v>32.291324</v>
      </c>
      <c r="M42" s="29">
        <f t="shared" si="15"/>
        <v>5.92307828567203</v>
      </c>
      <c r="N42" s="17">
        <v>32.5</v>
      </c>
      <c r="O42" s="17">
        <v>26</v>
      </c>
      <c r="P42" s="17">
        <v>3500</v>
      </c>
      <c r="Q42" s="17">
        <v>26</v>
      </c>
      <c r="R42" s="32"/>
      <c r="S42" s="29">
        <f t="shared" si="16"/>
        <v>0</v>
      </c>
      <c r="T42" s="28">
        <v>0.6</v>
      </c>
      <c r="U42" s="28">
        <v>1</v>
      </c>
      <c r="V42" s="29">
        <f t="shared" si="17"/>
        <v>0</v>
      </c>
      <c r="W42" s="29">
        <f t="shared" si="18"/>
        <v>0</v>
      </c>
      <c r="X42" s="29">
        <f t="shared" si="19"/>
        <v>0</v>
      </c>
      <c r="Y42" s="29">
        <f t="shared" si="20"/>
        <v>0</v>
      </c>
      <c r="Z42" s="29">
        <f t="shared" si="21"/>
        <v>0</v>
      </c>
      <c r="AA42" s="29">
        <f t="shared" si="22"/>
        <v>0</v>
      </c>
      <c r="AB42" s="29">
        <f t="shared" si="23"/>
        <v>0</v>
      </c>
      <c r="AC42" s="29">
        <f t="shared" si="24"/>
        <v>0</v>
      </c>
      <c r="AD42" s="29">
        <f t="shared" si="25"/>
        <v>0</v>
      </c>
      <c r="AE42" s="29">
        <f t="shared" si="26"/>
        <v>0</v>
      </c>
      <c r="AF42" s="29">
        <f t="shared" si="27"/>
        <v>0</v>
      </c>
      <c r="AG42" s="17" t="s">
        <v>41</v>
      </c>
    </row>
    <row r="43" ht="15" customHeight="1" spans="1:33">
      <c r="A43" s="15" t="s">
        <v>82</v>
      </c>
      <c r="B43" s="16" t="s">
        <v>43</v>
      </c>
      <c r="C43" s="17">
        <v>175.8788888889</v>
      </c>
      <c r="D43" s="18" t="s">
        <v>44</v>
      </c>
      <c r="E43" s="18" t="s">
        <v>44</v>
      </c>
      <c r="F43" s="18" t="s">
        <v>45</v>
      </c>
      <c r="G43" s="17">
        <v>1390.982852</v>
      </c>
      <c r="H43" s="17">
        <v>52845</v>
      </c>
      <c r="I43" s="28">
        <v>0.99</v>
      </c>
      <c r="J43" s="17">
        <v>1.287947</v>
      </c>
      <c r="K43" s="17">
        <v>115.092046</v>
      </c>
      <c r="L43" s="29">
        <f t="shared" si="14"/>
        <v>30.910728</v>
      </c>
      <c r="M43" s="29">
        <f t="shared" si="15"/>
        <v>45.000002976313</v>
      </c>
      <c r="N43" s="17">
        <v>32.5</v>
      </c>
      <c r="O43" s="17">
        <v>24</v>
      </c>
      <c r="P43" s="17">
        <v>3500</v>
      </c>
      <c r="Q43" s="17">
        <v>24</v>
      </c>
      <c r="R43" s="32"/>
      <c r="S43" s="29">
        <f t="shared" si="16"/>
        <v>0</v>
      </c>
      <c r="T43" s="28">
        <v>0.6</v>
      </c>
      <c r="U43" s="28">
        <v>1</v>
      </c>
      <c r="V43" s="29">
        <f t="shared" si="17"/>
        <v>0</v>
      </c>
      <c r="W43" s="29">
        <f t="shared" si="18"/>
        <v>0</v>
      </c>
      <c r="X43" s="29">
        <f t="shared" si="19"/>
        <v>0</v>
      </c>
      <c r="Y43" s="29">
        <f t="shared" si="20"/>
        <v>0</v>
      </c>
      <c r="Z43" s="29">
        <f t="shared" si="21"/>
        <v>0</v>
      </c>
      <c r="AA43" s="29">
        <f t="shared" si="22"/>
        <v>0</v>
      </c>
      <c r="AB43" s="29">
        <f t="shared" si="23"/>
        <v>0</v>
      </c>
      <c r="AC43" s="29">
        <f t="shared" si="24"/>
        <v>0</v>
      </c>
      <c r="AD43" s="29">
        <f t="shared" si="25"/>
        <v>0</v>
      </c>
      <c r="AE43" s="29">
        <f t="shared" si="26"/>
        <v>0</v>
      </c>
      <c r="AF43" s="29">
        <f t="shared" si="27"/>
        <v>0</v>
      </c>
      <c r="AG43" s="17" t="s">
        <v>41</v>
      </c>
    </row>
    <row r="44" ht="15" customHeight="1" spans="1:33">
      <c r="A44" s="15" t="s">
        <v>83</v>
      </c>
      <c r="B44" s="16" t="s">
        <v>43</v>
      </c>
      <c r="C44" s="17">
        <v>175.8788888889</v>
      </c>
      <c r="D44" s="18" t="s">
        <v>44</v>
      </c>
      <c r="E44" s="18" t="s">
        <v>44</v>
      </c>
      <c r="F44" s="18" t="s">
        <v>45</v>
      </c>
      <c r="G44" s="17">
        <v>609.235516</v>
      </c>
      <c r="H44" s="17">
        <v>35235</v>
      </c>
      <c r="I44" s="28">
        <v>0.99</v>
      </c>
      <c r="J44" s="17">
        <v>1.269241</v>
      </c>
      <c r="K44" s="17">
        <v>115.092046</v>
      </c>
      <c r="L44" s="29">
        <f t="shared" si="14"/>
        <v>31.731025</v>
      </c>
      <c r="M44" s="29">
        <f t="shared" si="15"/>
        <v>19.1999948315568</v>
      </c>
      <c r="N44" s="17">
        <v>32.5</v>
      </c>
      <c r="O44" s="17">
        <v>25</v>
      </c>
      <c r="P44" s="17">
        <v>3500</v>
      </c>
      <c r="Q44" s="17">
        <v>26</v>
      </c>
      <c r="R44" s="32"/>
      <c r="S44" s="29">
        <f t="shared" si="16"/>
        <v>0</v>
      </c>
      <c r="T44" s="28">
        <v>0.6</v>
      </c>
      <c r="U44" s="28">
        <v>1</v>
      </c>
      <c r="V44" s="29">
        <f t="shared" si="17"/>
        <v>0</v>
      </c>
      <c r="W44" s="29">
        <f t="shared" si="18"/>
        <v>0</v>
      </c>
      <c r="X44" s="29">
        <f t="shared" si="19"/>
        <v>0</v>
      </c>
      <c r="Y44" s="29">
        <f t="shared" si="20"/>
        <v>0</v>
      </c>
      <c r="Z44" s="29">
        <f t="shared" si="21"/>
        <v>0</v>
      </c>
      <c r="AA44" s="29">
        <f t="shared" si="22"/>
        <v>0</v>
      </c>
      <c r="AB44" s="29">
        <f t="shared" si="23"/>
        <v>0</v>
      </c>
      <c r="AC44" s="29">
        <f t="shared" si="24"/>
        <v>0</v>
      </c>
      <c r="AD44" s="29">
        <f t="shared" si="25"/>
        <v>0</v>
      </c>
      <c r="AE44" s="29">
        <f t="shared" si="26"/>
        <v>0</v>
      </c>
      <c r="AF44" s="29">
        <f t="shared" si="27"/>
        <v>0</v>
      </c>
      <c r="AG44" s="17" t="s">
        <v>41</v>
      </c>
    </row>
    <row r="45" ht="15" customHeight="1" spans="1:33">
      <c r="A45" s="15" t="s">
        <v>84</v>
      </c>
      <c r="B45" s="16" t="s">
        <v>43</v>
      </c>
      <c r="C45" s="17">
        <v>237.855</v>
      </c>
      <c r="D45" s="18" t="s">
        <v>44</v>
      </c>
      <c r="E45" s="18" t="s">
        <v>44</v>
      </c>
      <c r="F45" s="18" t="s">
        <v>45</v>
      </c>
      <c r="G45" s="17">
        <v>266.341088</v>
      </c>
      <c r="H45" s="17">
        <v>9848</v>
      </c>
      <c r="I45" s="28">
        <v>0.99</v>
      </c>
      <c r="J45" s="17">
        <v>1.26228</v>
      </c>
      <c r="K45" s="17">
        <v>123.792793</v>
      </c>
      <c r="L45" s="29">
        <f t="shared" si="14"/>
        <v>17.67192</v>
      </c>
      <c r="M45" s="29">
        <f t="shared" si="15"/>
        <v>15.0714290241241</v>
      </c>
      <c r="N45" s="17">
        <v>18.5</v>
      </c>
      <c r="O45" s="17">
        <v>14</v>
      </c>
      <c r="P45" s="17">
        <v>2500</v>
      </c>
      <c r="Q45" s="17">
        <v>16</v>
      </c>
      <c r="R45" s="32"/>
      <c r="S45" s="29">
        <f t="shared" si="16"/>
        <v>0</v>
      </c>
      <c r="T45" s="28">
        <v>0.6</v>
      </c>
      <c r="U45" s="28">
        <v>1</v>
      </c>
      <c r="V45" s="29">
        <f t="shared" si="17"/>
        <v>0</v>
      </c>
      <c r="W45" s="29">
        <f t="shared" si="18"/>
        <v>0</v>
      </c>
      <c r="X45" s="29">
        <f t="shared" si="19"/>
        <v>0</v>
      </c>
      <c r="Y45" s="29">
        <f t="shared" si="20"/>
        <v>0</v>
      </c>
      <c r="Z45" s="29">
        <f t="shared" si="21"/>
        <v>0</v>
      </c>
      <c r="AA45" s="29">
        <f t="shared" si="22"/>
        <v>0</v>
      </c>
      <c r="AB45" s="29">
        <f t="shared" si="23"/>
        <v>0</v>
      </c>
      <c r="AC45" s="29">
        <f t="shared" si="24"/>
        <v>0</v>
      </c>
      <c r="AD45" s="29">
        <f t="shared" si="25"/>
        <v>0</v>
      </c>
      <c r="AE45" s="29">
        <f t="shared" si="26"/>
        <v>0</v>
      </c>
      <c r="AF45" s="29">
        <f t="shared" si="27"/>
        <v>0</v>
      </c>
      <c r="AG45" s="17" t="s">
        <v>41</v>
      </c>
    </row>
    <row r="46" ht="15" customHeight="1" spans="1:33">
      <c r="A46" s="15" t="s">
        <v>85</v>
      </c>
      <c r="B46" s="16" t="s">
        <v>43</v>
      </c>
      <c r="C46" s="17">
        <v>208.325</v>
      </c>
      <c r="D46" s="18" t="s">
        <v>44</v>
      </c>
      <c r="E46" s="18" t="s">
        <v>44</v>
      </c>
      <c r="F46" s="18" t="s">
        <v>45</v>
      </c>
      <c r="G46" s="17">
        <v>315.88934</v>
      </c>
      <c r="H46" s="17">
        <v>10171</v>
      </c>
      <c r="I46" s="28">
        <v>0.99</v>
      </c>
      <c r="J46" s="17">
        <v>1.284103</v>
      </c>
      <c r="K46" s="17">
        <v>109.406375</v>
      </c>
      <c r="L46" s="29">
        <f t="shared" si="14"/>
        <v>17.977442</v>
      </c>
      <c r="M46" s="29">
        <f t="shared" si="15"/>
        <v>17.5714286826791</v>
      </c>
      <c r="N46" s="17">
        <v>18.5</v>
      </c>
      <c r="O46" s="17">
        <v>14</v>
      </c>
      <c r="P46" s="17">
        <v>2500</v>
      </c>
      <c r="Q46" s="17">
        <v>16</v>
      </c>
      <c r="R46" s="32"/>
      <c r="S46" s="29">
        <f t="shared" si="16"/>
        <v>0</v>
      </c>
      <c r="T46" s="28">
        <v>0.6</v>
      </c>
      <c r="U46" s="28">
        <v>1</v>
      </c>
      <c r="V46" s="29">
        <f t="shared" si="17"/>
        <v>0</v>
      </c>
      <c r="W46" s="29">
        <f t="shared" si="18"/>
        <v>0</v>
      </c>
      <c r="X46" s="29">
        <f t="shared" si="19"/>
        <v>0</v>
      </c>
      <c r="Y46" s="29">
        <f t="shared" si="20"/>
        <v>0</v>
      </c>
      <c r="Z46" s="29">
        <f t="shared" si="21"/>
        <v>0</v>
      </c>
      <c r="AA46" s="29">
        <f t="shared" si="22"/>
        <v>0</v>
      </c>
      <c r="AB46" s="29">
        <f t="shared" si="23"/>
        <v>0</v>
      </c>
      <c r="AC46" s="29">
        <f t="shared" si="24"/>
        <v>0</v>
      </c>
      <c r="AD46" s="29">
        <f t="shared" si="25"/>
        <v>0</v>
      </c>
      <c r="AE46" s="29">
        <f t="shared" si="26"/>
        <v>0</v>
      </c>
      <c r="AF46" s="29">
        <f t="shared" si="27"/>
        <v>0</v>
      </c>
      <c r="AG46" s="17" t="s">
        <v>41</v>
      </c>
    </row>
    <row r="47" ht="15" customHeight="1" spans="1:33">
      <c r="A47" s="15" t="s">
        <v>86</v>
      </c>
      <c r="B47" s="16" t="s">
        <v>43</v>
      </c>
      <c r="C47" s="17">
        <v>191.6412121212</v>
      </c>
      <c r="D47" s="18" t="s">
        <v>44</v>
      </c>
      <c r="E47" s="18" t="s">
        <v>44</v>
      </c>
      <c r="F47" s="18" t="s">
        <v>45</v>
      </c>
      <c r="G47" s="17">
        <v>2125.979876</v>
      </c>
      <c r="H47" s="17">
        <v>94905</v>
      </c>
      <c r="I47" s="28">
        <v>0.99</v>
      </c>
      <c r="J47" s="17">
        <v>1.265464</v>
      </c>
      <c r="K47" s="17">
        <v>124.173459</v>
      </c>
      <c r="L47" s="29">
        <f t="shared" si="14"/>
        <v>30.371136</v>
      </c>
      <c r="M47" s="29">
        <f t="shared" si="15"/>
        <v>70.0000117216557</v>
      </c>
      <c r="N47" s="17">
        <v>32.5</v>
      </c>
      <c r="O47" s="17">
        <v>24</v>
      </c>
      <c r="P47" s="17">
        <v>3500</v>
      </c>
      <c r="Q47" s="17">
        <v>24</v>
      </c>
      <c r="R47" s="32"/>
      <c r="S47" s="29">
        <f t="shared" si="16"/>
        <v>0</v>
      </c>
      <c r="T47" s="28">
        <v>0.6</v>
      </c>
      <c r="U47" s="28">
        <v>1</v>
      </c>
      <c r="V47" s="29">
        <f t="shared" si="17"/>
        <v>0</v>
      </c>
      <c r="W47" s="29">
        <f t="shared" si="18"/>
        <v>0</v>
      </c>
      <c r="X47" s="29">
        <f t="shared" si="19"/>
        <v>0</v>
      </c>
      <c r="Y47" s="29">
        <f t="shared" si="20"/>
        <v>0</v>
      </c>
      <c r="Z47" s="29">
        <f t="shared" si="21"/>
        <v>0</v>
      </c>
      <c r="AA47" s="29">
        <f t="shared" si="22"/>
        <v>0</v>
      </c>
      <c r="AB47" s="29">
        <f t="shared" si="23"/>
        <v>0</v>
      </c>
      <c r="AC47" s="29">
        <f t="shared" si="24"/>
        <v>0</v>
      </c>
      <c r="AD47" s="29">
        <f t="shared" si="25"/>
        <v>0</v>
      </c>
      <c r="AE47" s="29">
        <f t="shared" si="26"/>
        <v>0</v>
      </c>
      <c r="AF47" s="29">
        <f t="shared" si="27"/>
        <v>0</v>
      </c>
      <c r="AG47" s="17" t="s">
        <v>41</v>
      </c>
    </row>
    <row r="48" ht="15" customHeight="1" spans="1:33">
      <c r="A48" s="15" t="s">
        <v>87</v>
      </c>
      <c r="B48" s="16" t="s">
        <v>43</v>
      </c>
      <c r="C48" s="17">
        <v>191.6412121212</v>
      </c>
      <c r="D48" s="18" t="s">
        <v>44</v>
      </c>
      <c r="E48" s="18" t="s">
        <v>44</v>
      </c>
      <c r="F48" s="18" t="s">
        <v>45</v>
      </c>
      <c r="G48" s="17">
        <v>836.225496</v>
      </c>
      <c r="H48" s="17">
        <v>70760</v>
      </c>
      <c r="I48" s="28">
        <v>0.99</v>
      </c>
      <c r="J48" s="17">
        <v>1.2484685091</v>
      </c>
      <c r="K48" s="17">
        <v>124.173459</v>
      </c>
      <c r="L48" s="29">
        <f t="shared" si="14"/>
        <v>32.4601812366</v>
      </c>
      <c r="M48" s="29">
        <f t="shared" si="15"/>
        <v>25.7615781595553</v>
      </c>
      <c r="N48" s="17">
        <v>32.5</v>
      </c>
      <c r="O48" s="17">
        <v>26</v>
      </c>
      <c r="P48" s="17">
        <v>3500</v>
      </c>
      <c r="Q48" s="17">
        <v>26</v>
      </c>
      <c r="R48" s="32"/>
      <c r="S48" s="29">
        <f t="shared" si="16"/>
        <v>0</v>
      </c>
      <c r="T48" s="28">
        <v>0.6</v>
      </c>
      <c r="U48" s="28">
        <v>1</v>
      </c>
      <c r="V48" s="29">
        <f t="shared" si="17"/>
        <v>0</v>
      </c>
      <c r="W48" s="29">
        <f t="shared" si="18"/>
        <v>0</v>
      </c>
      <c r="X48" s="29">
        <f t="shared" si="19"/>
        <v>0</v>
      </c>
      <c r="Y48" s="29">
        <f t="shared" si="20"/>
        <v>0</v>
      </c>
      <c r="Z48" s="29">
        <f t="shared" si="21"/>
        <v>0</v>
      </c>
      <c r="AA48" s="29">
        <f t="shared" si="22"/>
        <v>0</v>
      </c>
      <c r="AB48" s="29">
        <f t="shared" si="23"/>
        <v>0</v>
      </c>
      <c r="AC48" s="29">
        <f t="shared" si="24"/>
        <v>0</v>
      </c>
      <c r="AD48" s="29">
        <f t="shared" si="25"/>
        <v>0</v>
      </c>
      <c r="AE48" s="29">
        <f t="shared" si="26"/>
        <v>0</v>
      </c>
      <c r="AF48" s="29">
        <f t="shared" si="27"/>
        <v>0</v>
      </c>
      <c r="AG48" s="17" t="s">
        <v>41</v>
      </c>
    </row>
    <row r="49" ht="15" customHeight="1" spans="1:33">
      <c r="A49" s="15" t="s">
        <v>88</v>
      </c>
      <c r="B49" s="16" t="s">
        <v>43</v>
      </c>
      <c r="C49" s="17">
        <v>260</v>
      </c>
      <c r="D49" s="18" t="s">
        <v>44</v>
      </c>
      <c r="E49" s="18" t="s">
        <v>44</v>
      </c>
      <c r="F49" s="18" t="s">
        <v>45</v>
      </c>
      <c r="G49" s="17">
        <v>36.58828</v>
      </c>
      <c r="H49" s="17">
        <v>0</v>
      </c>
      <c r="I49" s="28">
        <v>0.99</v>
      </c>
      <c r="J49" s="17">
        <v>1.143384</v>
      </c>
      <c r="K49" s="17">
        <v>125.5</v>
      </c>
      <c r="L49" s="29">
        <f t="shared" si="14"/>
        <v>18.294144</v>
      </c>
      <c r="M49" s="29">
        <f t="shared" si="15"/>
        <v>1.99999956270159</v>
      </c>
      <c r="N49" s="17">
        <v>18.5</v>
      </c>
      <c r="O49" s="17">
        <v>16</v>
      </c>
      <c r="P49" s="17">
        <v>2500</v>
      </c>
      <c r="Q49" s="17">
        <v>16</v>
      </c>
      <c r="R49" s="32"/>
      <c r="S49" s="29">
        <f t="shared" si="16"/>
        <v>0</v>
      </c>
      <c r="T49" s="28">
        <v>0.6</v>
      </c>
      <c r="U49" s="28">
        <v>1</v>
      </c>
      <c r="V49" s="29">
        <f t="shared" si="17"/>
        <v>0</v>
      </c>
      <c r="W49" s="29">
        <f t="shared" si="18"/>
        <v>0</v>
      </c>
      <c r="X49" s="29">
        <f t="shared" si="19"/>
        <v>0</v>
      </c>
      <c r="Y49" s="29">
        <f t="shared" si="20"/>
        <v>0</v>
      </c>
      <c r="Z49" s="29">
        <f t="shared" si="21"/>
        <v>0</v>
      </c>
      <c r="AA49" s="29">
        <f t="shared" si="22"/>
        <v>0</v>
      </c>
      <c r="AB49" s="29">
        <f t="shared" si="23"/>
        <v>0</v>
      </c>
      <c r="AC49" s="29">
        <f t="shared" si="24"/>
        <v>0</v>
      </c>
      <c r="AD49" s="29">
        <f t="shared" si="25"/>
        <v>0</v>
      </c>
      <c r="AE49" s="29">
        <f t="shared" si="26"/>
        <v>0</v>
      </c>
      <c r="AF49" s="29">
        <f t="shared" si="27"/>
        <v>0</v>
      </c>
      <c r="AG49" s="17" t="s">
        <v>41</v>
      </c>
    </row>
    <row r="50" ht="15" customHeight="1" spans="1:33">
      <c r="A50" s="15" t="s">
        <v>89</v>
      </c>
      <c r="B50" s="16" t="s">
        <v>43</v>
      </c>
      <c r="C50" s="17">
        <v>569.2</v>
      </c>
      <c r="D50" s="18" t="s">
        <v>44</v>
      </c>
      <c r="E50" s="18" t="s">
        <v>44</v>
      </c>
      <c r="F50" s="18" t="s">
        <v>45</v>
      </c>
      <c r="G50" s="17">
        <v>30.335</v>
      </c>
      <c r="H50" s="17">
        <v>0</v>
      </c>
      <c r="I50" s="28">
        <v>0.99</v>
      </c>
      <c r="J50" s="17">
        <v>1.166731</v>
      </c>
      <c r="K50" s="17">
        <v>108</v>
      </c>
      <c r="L50" s="29">
        <f t="shared" si="14"/>
        <v>30.335006</v>
      </c>
      <c r="M50" s="29">
        <f t="shared" si="15"/>
        <v>0.999999802208709</v>
      </c>
      <c r="N50" s="17">
        <v>32.5</v>
      </c>
      <c r="O50" s="17">
        <v>26</v>
      </c>
      <c r="P50" s="17">
        <v>3500</v>
      </c>
      <c r="Q50" s="17">
        <v>26</v>
      </c>
      <c r="R50" s="32"/>
      <c r="S50" s="29">
        <f t="shared" si="16"/>
        <v>0</v>
      </c>
      <c r="T50" s="28">
        <v>0.6</v>
      </c>
      <c r="U50" s="28">
        <v>1</v>
      </c>
      <c r="V50" s="29">
        <f t="shared" si="17"/>
        <v>0</v>
      </c>
      <c r="W50" s="29">
        <f t="shared" si="18"/>
        <v>0</v>
      </c>
      <c r="X50" s="29">
        <f t="shared" si="19"/>
        <v>0</v>
      </c>
      <c r="Y50" s="29">
        <f t="shared" si="20"/>
        <v>0</v>
      </c>
      <c r="Z50" s="29">
        <f t="shared" si="21"/>
        <v>0</v>
      </c>
      <c r="AA50" s="29">
        <f t="shared" si="22"/>
        <v>0</v>
      </c>
      <c r="AB50" s="29">
        <f t="shared" si="23"/>
        <v>0</v>
      </c>
      <c r="AC50" s="29">
        <f t="shared" si="24"/>
        <v>0</v>
      </c>
      <c r="AD50" s="29">
        <f t="shared" si="25"/>
        <v>0</v>
      </c>
      <c r="AE50" s="29">
        <f t="shared" si="26"/>
        <v>0</v>
      </c>
      <c r="AF50" s="29">
        <f t="shared" si="27"/>
        <v>0</v>
      </c>
      <c r="AG50" s="17" t="s">
        <v>41</v>
      </c>
    </row>
    <row r="51" ht="15" customHeight="1" spans="1:33">
      <c r="A51" s="15" t="s">
        <v>90</v>
      </c>
      <c r="B51" s="16" t="s">
        <v>43</v>
      </c>
      <c r="C51" s="17">
        <v>1248.525</v>
      </c>
      <c r="D51" s="18" t="s">
        <v>44</v>
      </c>
      <c r="E51" s="18" t="s">
        <v>44</v>
      </c>
      <c r="F51" s="18" t="s">
        <v>45</v>
      </c>
      <c r="G51" s="17">
        <v>540.75589</v>
      </c>
      <c r="H51" s="17">
        <v>855</v>
      </c>
      <c r="I51" s="28">
        <v>0.99</v>
      </c>
      <c r="J51" s="17">
        <v>1.272521695</v>
      </c>
      <c r="K51" s="17">
        <v>126</v>
      </c>
      <c r="L51" s="29">
        <f t="shared" si="14"/>
        <v>30.54052068</v>
      </c>
      <c r="M51" s="29">
        <f t="shared" si="15"/>
        <v>17.7061778240776</v>
      </c>
      <c r="N51" s="17">
        <v>32.5</v>
      </c>
      <c r="O51" s="17">
        <v>24</v>
      </c>
      <c r="P51" s="17">
        <v>3500</v>
      </c>
      <c r="Q51" s="17">
        <v>24</v>
      </c>
      <c r="R51" s="32"/>
      <c r="S51" s="29">
        <f t="shared" si="16"/>
        <v>0</v>
      </c>
      <c r="T51" s="28">
        <v>0.6</v>
      </c>
      <c r="U51" s="28">
        <v>1</v>
      </c>
      <c r="V51" s="29">
        <f t="shared" si="17"/>
        <v>0</v>
      </c>
      <c r="W51" s="29">
        <f t="shared" si="18"/>
        <v>0</v>
      </c>
      <c r="X51" s="29">
        <f t="shared" si="19"/>
        <v>0</v>
      </c>
      <c r="Y51" s="29">
        <f t="shared" si="20"/>
        <v>0</v>
      </c>
      <c r="Z51" s="29">
        <f t="shared" si="21"/>
        <v>0</v>
      </c>
      <c r="AA51" s="29">
        <f t="shared" si="22"/>
        <v>0</v>
      </c>
      <c r="AB51" s="29">
        <f t="shared" si="23"/>
        <v>0</v>
      </c>
      <c r="AC51" s="29">
        <f t="shared" si="24"/>
        <v>0</v>
      </c>
      <c r="AD51" s="29">
        <f t="shared" si="25"/>
        <v>0</v>
      </c>
      <c r="AE51" s="29">
        <f t="shared" si="26"/>
        <v>0</v>
      </c>
      <c r="AF51" s="29">
        <f t="shared" si="27"/>
        <v>0</v>
      </c>
      <c r="AG51" s="17" t="s">
        <v>41</v>
      </c>
    </row>
    <row r="52" ht="15" customHeight="1" spans="1:33">
      <c r="A52" s="15" t="s">
        <v>91</v>
      </c>
      <c r="B52" s="16" t="s">
        <v>43</v>
      </c>
      <c r="C52" s="17">
        <v>1271.1697297297</v>
      </c>
      <c r="D52" s="18" t="s">
        <v>44</v>
      </c>
      <c r="E52" s="18" t="s">
        <v>44</v>
      </c>
      <c r="F52" s="18" t="s">
        <v>45</v>
      </c>
      <c r="G52" s="17">
        <v>196.647405</v>
      </c>
      <c r="H52" s="17">
        <v>0</v>
      </c>
      <c r="I52" s="28">
        <v>0.99</v>
      </c>
      <c r="J52" s="17">
        <v>1.2944692201</v>
      </c>
      <c r="K52" s="17">
        <v>112</v>
      </c>
      <c r="L52" s="29">
        <f t="shared" si="14"/>
        <v>31.0672612824</v>
      </c>
      <c r="M52" s="29">
        <f t="shared" si="15"/>
        <v>6.32973094127879</v>
      </c>
      <c r="N52" s="17">
        <v>32.5</v>
      </c>
      <c r="O52" s="17">
        <v>24</v>
      </c>
      <c r="P52" s="17">
        <v>3500</v>
      </c>
      <c r="Q52" s="17">
        <v>24</v>
      </c>
      <c r="R52" s="32"/>
      <c r="S52" s="29">
        <f t="shared" si="16"/>
        <v>0</v>
      </c>
      <c r="T52" s="28">
        <v>0.6</v>
      </c>
      <c r="U52" s="28">
        <v>1</v>
      </c>
      <c r="V52" s="29">
        <f t="shared" si="17"/>
        <v>0</v>
      </c>
      <c r="W52" s="29">
        <f t="shared" si="18"/>
        <v>0</v>
      </c>
      <c r="X52" s="29">
        <f t="shared" si="19"/>
        <v>0</v>
      </c>
      <c r="Y52" s="29">
        <f t="shared" si="20"/>
        <v>0</v>
      </c>
      <c r="Z52" s="29">
        <f t="shared" si="21"/>
        <v>0</v>
      </c>
      <c r="AA52" s="29">
        <f t="shared" si="22"/>
        <v>0</v>
      </c>
      <c r="AB52" s="29">
        <f t="shared" si="23"/>
        <v>0</v>
      </c>
      <c r="AC52" s="29">
        <f t="shared" si="24"/>
        <v>0</v>
      </c>
      <c r="AD52" s="29">
        <f t="shared" si="25"/>
        <v>0</v>
      </c>
      <c r="AE52" s="29">
        <f t="shared" si="26"/>
        <v>0</v>
      </c>
      <c r="AF52" s="29">
        <f t="shared" si="27"/>
        <v>0</v>
      </c>
      <c r="AG52" s="17" t="s">
        <v>41</v>
      </c>
    </row>
    <row r="53" ht="15" customHeight="1" spans="1:33">
      <c r="A53" s="15" t="s">
        <v>92</v>
      </c>
      <c r="B53" s="16" t="s">
        <v>43</v>
      </c>
      <c r="C53" s="17">
        <v>810</v>
      </c>
      <c r="D53" s="18" t="s">
        <v>44</v>
      </c>
      <c r="E53" s="18" t="s">
        <v>44</v>
      </c>
      <c r="F53" s="18" t="s">
        <v>45</v>
      </c>
      <c r="G53" s="17">
        <v>2326.256988</v>
      </c>
      <c r="H53" s="17">
        <v>47559.6</v>
      </c>
      <c r="I53" s="28">
        <v>0.99</v>
      </c>
      <c r="J53" s="17">
        <v>1.2678796658</v>
      </c>
      <c r="K53" s="17">
        <v>125.95</v>
      </c>
      <c r="L53" s="29">
        <f t="shared" si="14"/>
        <v>30.4291119792</v>
      </c>
      <c r="M53" s="29">
        <f t="shared" si="15"/>
        <v>76.4484020956683</v>
      </c>
      <c r="N53" s="17">
        <v>32.5</v>
      </c>
      <c r="O53" s="17">
        <v>24</v>
      </c>
      <c r="P53" s="17">
        <v>3500</v>
      </c>
      <c r="Q53" s="17">
        <v>24</v>
      </c>
      <c r="R53" s="32"/>
      <c r="S53" s="29">
        <f t="shared" si="16"/>
        <v>0</v>
      </c>
      <c r="T53" s="28">
        <v>0.6</v>
      </c>
      <c r="U53" s="28">
        <v>1</v>
      </c>
      <c r="V53" s="29">
        <f t="shared" si="17"/>
        <v>0</v>
      </c>
      <c r="W53" s="29">
        <f t="shared" si="18"/>
        <v>0</v>
      </c>
      <c r="X53" s="29">
        <f t="shared" si="19"/>
        <v>0</v>
      </c>
      <c r="Y53" s="29">
        <f t="shared" si="20"/>
        <v>0</v>
      </c>
      <c r="Z53" s="29">
        <f t="shared" si="21"/>
        <v>0</v>
      </c>
      <c r="AA53" s="29">
        <f t="shared" si="22"/>
        <v>0</v>
      </c>
      <c r="AB53" s="29">
        <f t="shared" si="23"/>
        <v>0</v>
      </c>
      <c r="AC53" s="29">
        <f t="shared" si="24"/>
        <v>0</v>
      </c>
      <c r="AD53" s="29">
        <f t="shared" si="25"/>
        <v>0</v>
      </c>
      <c r="AE53" s="29">
        <f t="shared" si="26"/>
        <v>0</v>
      </c>
      <c r="AF53" s="29">
        <f t="shared" si="27"/>
        <v>0</v>
      </c>
      <c r="AG53" s="17" t="s">
        <v>41</v>
      </c>
    </row>
    <row r="54" ht="15" customHeight="1" spans="1:33">
      <c r="A54" s="15" t="s">
        <v>93</v>
      </c>
      <c r="B54" s="16" t="s">
        <v>43</v>
      </c>
      <c r="C54" s="17">
        <v>527.17</v>
      </c>
      <c r="D54" s="18" t="s">
        <v>44</v>
      </c>
      <c r="E54" s="18" t="s">
        <v>44</v>
      </c>
      <c r="F54" s="18" t="s">
        <v>45</v>
      </c>
      <c r="G54" s="17">
        <v>4989.4930536307</v>
      </c>
      <c r="H54" s="17">
        <v>5897.8288356607</v>
      </c>
      <c r="I54" s="28">
        <v>0.99</v>
      </c>
      <c r="J54" s="17">
        <v>1.2296997096</v>
      </c>
      <c r="K54" s="17">
        <v>125.9999999997</v>
      </c>
      <c r="L54" s="29">
        <f t="shared" si="14"/>
        <v>30.74249274</v>
      </c>
      <c r="M54" s="29">
        <f t="shared" si="15"/>
        <v>162.299560280573</v>
      </c>
      <c r="N54" s="17">
        <v>31.5</v>
      </c>
      <c r="O54" s="17">
        <v>25</v>
      </c>
      <c r="P54" s="17">
        <v>3800</v>
      </c>
      <c r="Q54" s="17">
        <v>26</v>
      </c>
      <c r="R54" s="32"/>
      <c r="S54" s="29">
        <f t="shared" si="16"/>
        <v>0</v>
      </c>
      <c r="T54" s="28">
        <v>0.6</v>
      </c>
      <c r="U54" s="28">
        <v>1</v>
      </c>
      <c r="V54" s="29">
        <f t="shared" si="17"/>
        <v>0</v>
      </c>
      <c r="W54" s="29">
        <f t="shared" si="18"/>
        <v>0</v>
      </c>
      <c r="X54" s="29">
        <f t="shared" si="19"/>
        <v>0</v>
      </c>
      <c r="Y54" s="29">
        <f t="shared" si="20"/>
        <v>0</v>
      </c>
      <c r="Z54" s="29">
        <f t="shared" si="21"/>
        <v>0</v>
      </c>
      <c r="AA54" s="29">
        <f t="shared" si="22"/>
        <v>0</v>
      </c>
      <c r="AB54" s="29">
        <f t="shared" si="23"/>
        <v>0</v>
      </c>
      <c r="AC54" s="29">
        <f t="shared" si="24"/>
        <v>0</v>
      </c>
      <c r="AD54" s="29">
        <f t="shared" si="25"/>
        <v>0</v>
      </c>
      <c r="AE54" s="29">
        <f t="shared" si="26"/>
        <v>0</v>
      </c>
      <c r="AF54" s="29">
        <f t="shared" si="27"/>
        <v>0</v>
      </c>
      <c r="AG54" s="17" t="s">
        <v>41</v>
      </c>
    </row>
    <row r="55" ht="15" customHeight="1" spans="1:33">
      <c r="A55" s="15" t="s">
        <v>94</v>
      </c>
      <c r="B55" s="16" t="s">
        <v>43</v>
      </c>
      <c r="C55" s="17">
        <v>1490</v>
      </c>
      <c r="D55" s="18" t="s">
        <v>44</v>
      </c>
      <c r="E55" s="18" t="s">
        <v>44</v>
      </c>
      <c r="F55" s="18" t="s">
        <v>45</v>
      </c>
      <c r="G55" s="17">
        <v>7440</v>
      </c>
      <c r="H55" s="17">
        <v>181440</v>
      </c>
      <c r="I55" s="28">
        <v>0.99</v>
      </c>
      <c r="J55" s="17">
        <v>1.29</v>
      </c>
      <c r="K55" s="17">
        <v>110</v>
      </c>
      <c r="L55" s="29">
        <f t="shared" si="14"/>
        <v>30.96</v>
      </c>
      <c r="M55" s="29">
        <f t="shared" si="15"/>
        <v>240.31007751938</v>
      </c>
      <c r="N55" s="17">
        <v>32.5</v>
      </c>
      <c r="O55" s="17">
        <v>24</v>
      </c>
      <c r="P55" s="17">
        <v>3500</v>
      </c>
      <c r="Q55" s="17">
        <v>24</v>
      </c>
      <c r="R55" s="32"/>
      <c r="S55" s="29">
        <f t="shared" si="16"/>
        <v>0</v>
      </c>
      <c r="T55" s="28">
        <v>0.6</v>
      </c>
      <c r="U55" s="28">
        <v>1</v>
      </c>
      <c r="V55" s="29">
        <f t="shared" si="17"/>
        <v>0</v>
      </c>
      <c r="W55" s="29">
        <f t="shared" si="18"/>
        <v>0</v>
      </c>
      <c r="X55" s="29">
        <f t="shared" si="19"/>
        <v>0</v>
      </c>
      <c r="Y55" s="29">
        <f t="shared" si="20"/>
        <v>0</v>
      </c>
      <c r="Z55" s="29">
        <f t="shared" si="21"/>
        <v>0</v>
      </c>
      <c r="AA55" s="29">
        <f t="shared" si="22"/>
        <v>0</v>
      </c>
      <c r="AB55" s="29">
        <f t="shared" si="23"/>
        <v>0</v>
      </c>
      <c r="AC55" s="29">
        <f t="shared" si="24"/>
        <v>0</v>
      </c>
      <c r="AD55" s="29">
        <f t="shared" si="25"/>
        <v>0</v>
      </c>
      <c r="AE55" s="29">
        <f t="shared" si="26"/>
        <v>0</v>
      </c>
      <c r="AF55" s="29">
        <f t="shared" si="27"/>
        <v>0</v>
      </c>
      <c r="AG55" s="17" t="s">
        <v>41</v>
      </c>
    </row>
    <row r="56" ht="15" customHeight="1" spans="1:33">
      <c r="A56" s="15" t="s">
        <v>95</v>
      </c>
      <c r="B56" s="16" t="s">
        <v>43</v>
      </c>
      <c r="C56" s="17">
        <v>1490</v>
      </c>
      <c r="D56" s="18" t="s">
        <v>44</v>
      </c>
      <c r="E56" s="18" t="s">
        <v>44</v>
      </c>
      <c r="F56" s="18" t="s">
        <v>45</v>
      </c>
      <c r="G56" s="17">
        <v>3720</v>
      </c>
      <c r="H56" s="17">
        <v>108864</v>
      </c>
      <c r="I56" s="28">
        <v>0.99</v>
      </c>
      <c r="J56" s="17">
        <v>1.25</v>
      </c>
      <c r="K56" s="17">
        <v>110</v>
      </c>
      <c r="L56" s="29">
        <f t="shared" si="14"/>
        <v>32.5</v>
      </c>
      <c r="M56" s="29">
        <f t="shared" si="15"/>
        <v>114.461538461538</v>
      </c>
      <c r="N56" s="17">
        <v>32.5</v>
      </c>
      <c r="O56" s="17">
        <v>26</v>
      </c>
      <c r="P56" s="17">
        <v>3500</v>
      </c>
      <c r="Q56" s="17">
        <v>26</v>
      </c>
      <c r="R56" s="32"/>
      <c r="S56" s="29">
        <f t="shared" si="16"/>
        <v>0</v>
      </c>
      <c r="T56" s="28">
        <v>0.6</v>
      </c>
      <c r="U56" s="28">
        <v>1</v>
      </c>
      <c r="V56" s="29">
        <f t="shared" si="17"/>
        <v>0</v>
      </c>
      <c r="W56" s="29">
        <f t="shared" si="18"/>
        <v>0</v>
      </c>
      <c r="X56" s="29">
        <f t="shared" si="19"/>
        <v>0</v>
      </c>
      <c r="Y56" s="29">
        <f t="shared" si="20"/>
        <v>0</v>
      </c>
      <c r="Z56" s="29">
        <f t="shared" si="21"/>
        <v>0</v>
      </c>
      <c r="AA56" s="29">
        <f t="shared" si="22"/>
        <v>0</v>
      </c>
      <c r="AB56" s="29">
        <f t="shared" si="23"/>
        <v>0</v>
      </c>
      <c r="AC56" s="29">
        <f t="shared" si="24"/>
        <v>0</v>
      </c>
      <c r="AD56" s="29">
        <f t="shared" si="25"/>
        <v>0</v>
      </c>
      <c r="AE56" s="29">
        <f t="shared" si="26"/>
        <v>0</v>
      </c>
      <c r="AF56" s="29">
        <f t="shared" si="27"/>
        <v>0</v>
      </c>
      <c r="AG56" s="17" t="s">
        <v>41</v>
      </c>
    </row>
    <row r="57" ht="15" customHeight="1" spans="1:33">
      <c r="A57" s="15" t="s">
        <v>96</v>
      </c>
      <c r="B57" s="16" t="s">
        <v>43</v>
      </c>
      <c r="C57" s="17">
        <v>1175.7990625</v>
      </c>
      <c r="D57" s="18" t="s">
        <v>44</v>
      </c>
      <c r="E57" s="18" t="s">
        <v>44</v>
      </c>
      <c r="F57" s="18" t="s">
        <v>45</v>
      </c>
      <c r="G57" s="17">
        <v>371.00063</v>
      </c>
      <c r="H57" s="17">
        <v>0</v>
      </c>
      <c r="I57" s="28">
        <v>0.99</v>
      </c>
      <c r="J57" s="17">
        <v>1.286803941</v>
      </c>
      <c r="K57" s="17">
        <v>126</v>
      </c>
      <c r="L57" s="29">
        <f t="shared" si="14"/>
        <v>30.883294584</v>
      </c>
      <c r="M57" s="29">
        <f t="shared" si="15"/>
        <v>12.0129874418323</v>
      </c>
      <c r="N57" s="17">
        <v>32.5</v>
      </c>
      <c r="O57" s="17">
        <v>24</v>
      </c>
      <c r="P57" s="17">
        <v>3500</v>
      </c>
      <c r="Q57" s="17">
        <v>24</v>
      </c>
      <c r="R57" s="32"/>
      <c r="S57" s="29">
        <f t="shared" si="16"/>
        <v>0</v>
      </c>
      <c r="T57" s="28">
        <v>0.6</v>
      </c>
      <c r="U57" s="28">
        <v>1</v>
      </c>
      <c r="V57" s="29">
        <f t="shared" si="17"/>
        <v>0</v>
      </c>
      <c r="W57" s="29">
        <f t="shared" si="18"/>
        <v>0</v>
      </c>
      <c r="X57" s="29">
        <f t="shared" si="19"/>
        <v>0</v>
      </c>
      <c r="Y57" s="29">
        <f t="shared" si="20"/>
        <v>0</v>
      </c>
      <c r="Z57" s="29">
        <f t="shared" si="21"/>
        <v>0</v>
      </c>
      <c r="AA57" s="29">
        <f t="shared" si="22"/>
        <v>0</v>
      </c>
      <c r="AB57" s="29">
        <f t="shared" si="23"/>
        <v>0</v>
      </c>
      <c r="AC57" s="29">
        <f t="shared" si="24"/>
        <v>0</v>
      </c>
      <c r="AD57" s="29">
        <f t="shared" si="25"/>
        <v>0</v>
      </c>
      <c r="AE57" s="29">
        <f t="shared" si="26"/>
        <v>0</v>
      </c>
      <c r="AF57" s="29">
        <f t="shared" si="27"/>
        <v>0</v>
      </c>
      <c r="AG57" s="17" t="s">
        <v>41</v>
      </c>
    </row>
    <row r="58" spans="1:8">
      <c r="A58" s="2" t="s">
        <v>97</v>
      </c>
      <c r="B58" s="2"/>
      <c r="C58" s="2"/>
      <c r="G58" s="3"/>
      <c r="H58" s="3"/>
    </row>
    <row r="59" ht="15" spans="1:43">
      <c r="A59" s="19" t="s">
        <v>98</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42"/>
      <c r="AI59" s="42"/>
      <c r="AJ59" s="42"/>
      <c r="AK59" s="42"/>
      <c r="AL59" s="42"/>
      <c r="AM59" s="42"/>
      <c r="AN59" s="42"/>
      <c r="AO59" s="42"/>
      <c r="AP59" s="42"/>
      <c r="AQ59" s="42"/>
    </row>
    <row r="60" ht="15" spans="1:43">
      <c r="A60" s="19" t="s">
        <v>99</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42"/>
      <c r="AI60" s="42"/>
      <c r="AJ60" s="42"/>
      <c r="AK60" s="42"/>
      <c r="AL60" s="42"/>
      <c r="AM60" s="42"/>
      <c r="AN60" s="42"/>
      <c r="AO60" s="42"/>
      <c r="AP60" s="42"/>
      <c r="AQ60" s="42"/>
    </row>
    <row r="61" ht="15" spans="1:43">
      <c r="A61" s="19" t="s">
        <v>100</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42"/>
      <c r="AI61" s="42"/>
      <c r="AJ61" s="42"/>
      <c r="AK61" s="42"/>
      <c r="AL61" s="42"/>
      <c r="AM61" s="42"/>
      <c r="AN61" s="42"/>
      <c r="AO61" s="42"/>
      <c r="AP61" s="42"/>
      <c r="AQ61" s="42"/>
    </row>
    <row r="62" ht="15" spans="1:43">
      <c r="A62" s="19" t="s">
        <v>101</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42"/>
      <c r="AI62" s="42"/>
      <c r="AJ62" s="42"/>
      <c r="AK62" s="42"/>
      <c r="AL62" s="42"/>
      <c r="AM62" s="42"/>
      <c r="AN62" s="42"/>
      <c r="AO62" s="42"/>
      <c r="AP62" s="42"/>
      <c r="AQ62" s="42"/>
    </row>
    <row r="63" ht="15" spans="1:43">
      <c r="A63" s="19" t="s">
        <v>102</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42"/>
      <c r="AI63" s="42"/>
      <c r="AJ63" s="42"/>
      <c r="AK63" s="42"/>
      <c r="AL63" s="42"/>
      <c r="AM63" s="42"/>
      <c r="AN63" s="42"/>
      <c r="AO63" s="42"/>
      <c r="AP63" s="42"/>
      <c r="AQ63" s="42"/>
    </row>
    <row r="64" ht="15" spans="1:43">
      <c r="A64" s="19" t="s">
        <v>103</v>
      </c>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42"/>
      <c r="AI64" s="42"/>
      <c r="AJ64" s="42"/>
      <c r="AK64" s="42"/>
      <c r="AL64" s="42"/>
      <c r="AM64" s="42"/>
      <c r="AN64" s="42"/>
      <c r="AO64" s="42"/>
      <c r="AP64" s="42"/>
      <c r="AQ64" s="42"/>
    </row>
    <row r="65" ht="15" spans="1:43">
      <c r="A65" s="19" t="s">
        <v>104</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42"/>
      <c r="AI65" s="42"/>
      <c r="AJ65" s="42"/>
      <c r="AK65" s="42"/>
      <c r="AL65" s="42"/>
      <c r="AM65" s="42"/>
      <c r="AN65" s="42"/>
      <c r="AO65" s="42"/>
      <c r="AP65" s="42"/>
      <c r="AQ65" s="42"/>
    </row>
    <row r="66" ht="15" spans="1:43">
      <c r="A66" s="19" t="s">
        <v>105</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42"/>
      <c r="AI66" s="42"/>
      <c r="AJ66" s="42"/>
      <c r="AK66" s="42"/>
      <c r="AL66" s="42"/>
      <c r="AM66" s="42"/>
      <c r="AN66" s="42"/>
      <c r="AO66" s="42"/>
      <c r="AP66" s="42"/>
      <c r="AQ66" s="42"/>
    </row>
    <row r="67" ht="15" spans="1:43">
      <c r="A67" s="19" t="s">
        <v>106</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42"/>
      <c r="AI67" s="42"/>
      <c r="AJ67" s="42"/>
      <c r="AK67" s="42"/>
      <c r="AL67" s="42"/>
      <c r="AM67" s="42"/>
      <c r="AN67" s="42"/>
      <c r="AO67" s="42"/>
      <c r="AP67" s="42"/>
      <c r="AQ67" s="42"/>
    </row>
    <row r="68" ht="15" spans="1:43">
      <c r="A68" s="19" t="s">
        <v>107</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42"/>
      <c r="AI68" s="42"/>
      <c r="AJ68" s="42"/>
      <c r="AK68" s="42"/>
      <c r="AL68" s="42"/>
      <c r="AM68" s="42"/>
      <c r="AN68" s="42"/>
      <c r="AO68" s="42"/>
      <c r="AP68" s="42"/>
      <c r="AQ68" s="42"/>
    </row>
    <row r="69" ht="15" spans="1:43">
      <c r="A69" s="19" t="s">
        <v>108</v>
      </c>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42"/>
      <c r="AI69" s="42"/>
      <c r="AJ69" s="42"/>
      <c r="AK69" s="42"/>
      <c r="AL69" s="42"/>
      <c r="AM69" s="42"/>
      <c r="AN69" s="42"/>
      <c r="AO69" s="42"/>
      <c r="AP69" s="42"/>
      <c r="AQ69" s="42"/>
    </row>
    <row r="70" ht="15" spans="1:43">
      <c r="A70" s="19" t="s">
        <v>109</v>
      </c>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42"/>
      <c r="AI70" s="42"/>
      <c r="AJ70" s="42"/>
      <c r="AK70" s="42"/>
      <c r="AL70" s="42"/>
      <c r="AM70" s="42"/>
      <c r="AN70" s="42"/>
      <c r="AO70" s="42"/>
      <c r="AP70" s="42"/>
      <c r="AQ70" s="42"/>
    </row>
  </sheetData>
  <sheetProtection password="CEE9" sheet="1" objects="1"/>
  <protectedRanges>
    <protectedRange sqref="R6:R57" name="区域2"/>
    <protectedRange sqref="G3:H3" name="区域1" securityDescriptor="O:WDG:WDD:"/>
  </protectedRanges>
  <autoFilter ref="A5:AG70">
    <extLst/>
  </autoFilter>
  <mergeCells count="20">
    <mergeCell ref="A1:AG1"/>
    <mergeCell ref="A4:F4"/>
    <mergeCell ref="G4:M4"/>
    <mergeCell ref="N4:Q4"/>
    <mergeCell ref="R4:W4"/>
    <mergeCell ref="X4:Y4"/>
    <mergeCell ref="Z4:AC4"/>
    <mergeCell ref="AD4:AF4"/>
    <mergeCell ref="A59:AG59"/>
    <mergeCell ref="A60:AG60"/>
    <mergeCell ref="A61:AG61"/>
    <mergeCell ref="A62:AG62"/>
    <mergeCell ref="A63:AG63"/>
    <mergeCell ref="A64:AG64"/>
    <mergeCell ref="A65:AG65"/>
    <mergeCell ref="A66:AG66"/>
    <mergeCell ref="A67:AG67"/>
    <mergeCell ref="A68:AG68"/>
    <mergeCell ref="A69:AG69"/>
    <mergeCell ref="A70:AG70"/>
  </mergeCells>
  <dataValidations count="3">
    <dataValidation type="textLength" operator="lessThanOrEqual" allowBlank="1" showInputMessage="1" showErrorMessage="1" errorTitle="Invalid value" error="The text entered for [Basis for tax rate] is not allowed to have more than 32,767 characters." sqref="H3">
      <formula1>32767</formula1>
    </dataValidation>
    <dataValidation type="decimal" operator="between" allowBlank="1" showInputMessage="1" showErrorMessage="1" errorTitle="Invalid value" error="The value entered for Unit cost to be （RMB/Truck/KM) 报价 （人民币/车/公里）含11%增值税 must be a decimal number." sqref="R6:R50 R51:R57">
      <formula1>-1E+307</formula1>
      <formula2>9.99999999999999E+307</formula2>
    </dataValidation>
    <dataValidation type="decimal" operator="between" allowBlank="1" showInputMessage="1" showErrorMessage="1" errorTitle="Invalid value" error="The value entered for RRB Spend to be_New must be a decimal number." sqref="AE6:AE57">
      <formula1>-1E+307</formula1>
      <formula2>9.99999999999999E+307</formula2>
    </dataValidation>
  </dataValidation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5" master="">
    <arrUserId title="区域2" rangeCreator="" othersAccessPermission="edit"/>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ls</cp:lastModifiedBy>
  <dcterms:created xsi:type="dcterms:W3CDTF">2006-09-16T00:00:00Z</dcterms:created>
  <dcterms:modified xsi:type="dcterms:W3CDTF">2023-03-30T08:49:13Z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42BE99CACF00455DAC9CFCB375246177</vt:lpwstr>
  </property>
  <property fmtid="{D5CDD505-2E9C-101B-9397-08002B2CF9AE}" pid="3" name="KSOProductBuildVer">
    <vt:lpwstr>2052-11.1.0.13703</vt:lpwstr>
  </property>
</Properties>
</file>